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tinaaa\Desktop\Раскрытие август 17\"/>
    </mc:Choice>
  </mc:AlternateContent>
  <bookViews>
    <workbookView xWindow="-15" yWindow="165" windowWidth="15480" windowHeight="9885" tabRatio="864" firstSheet="1" activeTab="1"/>
  </bookViews>
  <sheets>
    <sheet name="1_ЦК (2)" sheetId="18" state="hidden" r:id="rId1"/>
    <sheet name="Потери" sheetId="3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M8">[0]!__M8</definedName>
    <definedName name="__M9">[0]!__M9</definedName>
    <definedName name="__Num2" localSheetId="0">#REF!</definedName>
    <definedName name="__Num2">#REF!</definedName>
    <definedName name="__SP1" localSheetId="0">[2]FES!#REF!</definedName>
    <definedName name="__SP1">[2]FES!#REF!</definedName>
    <definedName name="__SP10" localSheetId="0">[2]FES!#REF!</definedName>
    <definedName name="__SP10">[2]FES!#REF!</definedName>
    <definedName name="__SP11" localSheetId="0">[2]FES!#REF!</definedName>
    <definedName name="__SP11">[2]FES!#REF!</definedName>
    <definedName name="__SP12" localSheetId="0">[2]FES!#REF!</definedName>
    <definedName name="__SP12">[2]FES!#REF!</definedName>
    <definedName name="__SP13" localSheetId="0">[2]FES!#REF!</definedName>
    <definedName name="__SP13">[2]FES!#REF!</definedName>
    <definedName name="__SP14" localSheetId="0">[2]FES!#REF!</definedName>
    <definedName name="__SP14">[2]FES!#REF!</definedName>
    <definedName name="__SP15" localSheetId="0">[2]FES!#REF!</definedName>
    <definedName name="__SP15">[2]FES!#REF!</definedName>
    <definedName name="__SP16" localSheetId="0">[2]FES!#REF!</definedName>
    <definedName name="__SP16">[2]FES!#REF!</definedName>
    <definedName name="__SP17" localSheetId="0">[2]FES!#REF!</definedName>
    <definedName name="__SP17">[2]FES!#REF!</definedName>
    <definedName name="__SP18" localSheetId="0">[2]FES!#REF!</definedName>
    <definedName name="__SP18">[2]FES!#REF!</definedName>
    <definedName name="__SP19" localSheetId="0">[2]FES!#REF!</definedName>
    <definedName name="__SP19">[2]FES!#REF!</definedName>
    <definedName name="__SP2" localSheetId="0">[2]FES!#REF!</definedName>
    <definedName name="__SP2">[2]FES!#REF!</definedName>
    <definedName name="__SP20" localSheetId="0">[2]FES!#REF!</definedName>
    <definedName name="__SP20">[2]FES!#REF!</definedName>
    <definedName name="__SP3" localSheetId="0">[2]FES!#REF!</definedName>
    <definedName name="__SP3">[2]FES!#REF!</definedName>
    <definedName name="__SP4" localSheetId="0">[2]FES!#REF!</definedName>
    <definedName name="__SP4">[2]FES!#REF!</definedName>
    <definedName name="__SP5" localSheetId="0">[2]FES!#REF!</definedName>
    <definedName name="__SP5">[2]FES!#REF!</definedName>
    <definedName name="__SP7" localSheetId="0">[2]FES!#REF!</definedName>
    <definedName name="__SP7">[2]FES!#REF!</definedName>
    <definedName name="__SP8" localSheetId="0">[2]FES!#REF!</definedName>
    <definedName name="__SP8">[2]FES!#REF!</definedName>
    <definedName name="__SP9" localSheetId="0">[2]FES!#REF!</definedName>
    <definedName name="__SP9">[2]FES!#REF!</definedName>
    <definedName name="_M8">[0]!_M8</definedName>
    <definedName name="_M9">[0]!_M9</definedName>
    <definedName name="_Num2" localSheetId="0">#REF!</definedName>
    <definedName name="_Num2">#REF!</definedName>
    <definedName name="_Sort" localSheetId="0" hidden="1">#REF!</definedName>
    <definedName name="_Sort" hidden="1">#REF!</definedName>
    <definedName name="_SP1" localSheetId="0">[3]FES!#REF!</definedName>
    <definedName name="_SP1">[3]FES!#REF!</definedName>
    <definedName name="_SP10" localSheetId="0">[3]FES!#REF!</definedName>
    <definedName name="_SP10">[3]FES!#REF!</definedName>
    <definedName name="_SP11" localSheetId="0">[3]FES!#REF!</definedName>
    <definedName name="_SP11">[3]FES!#REF!</definedName>
    <definedName name="_SP12" localSheetId="0">[3]FES!#REF!</definedName>
    <definedName name="_SP12">[3]FES!#REF!</definedName>
    <definedName name="_SP13" localSheetId="0">[3]FES!#REF!</definedName>
    <definedName name="_SP13">[3]FES!#REF!</definedName>
    <definedName name="_SP14" localSheetId="0">[3]FES!#REF!</definedName>
    <definedName name="_SP14">[3]FES!#REF!</definedName>
    <definedName name="_SP15" localSheetId="0">[3]FES!#REF!</definedName>
    <definedName name="_SP15">[3]FES!#REF!</definedName>
    <definedName name="_SP16" localSheetId="0">[3]FES!#REF!</definedName>
    <definedName name="_SP16">[3]FES!#REF!</definedName>
    <definedName name="_SP17" localSheetId="0">[3]FES!#REF!</definedName>
    <definedName name="_SP17">[3]FES!#REF!</definedName>
    <definedName name="_SP18" localSheetId="0">[3]FES!#REF!</definedName>
    <definedName name="_SP18">[3]FES!#REF!</definedName>
    <definedName name="_SP19" localSheetId="0">[3]FES!#REF!</definedName>
    <definedName name="_SP19">[3]FES!#REF!</definedName>
    <definedName name="_SP2" localSheetId="0">[3]FES!#REF!</definedName>
    <definedName name="_SP2">[3]FES!#REF!</definedName>
    <definedName name="_SP20" localSheetId="0">[3]FES!#REF!</definedName>
    <definedName name="_SP20">[3]FES!#REF!</definedName>
    <definedName name="_SP3" localSheetId="0">[3]FES!#REF!</definedName>
    <definedName name="_SP3">[3]FES!#REF!</definedName>
    <definedName name="_SP4" localSheetId="0">[3]FES!#REF!</definedName>
    <definedName name="_SP4">[3]FES!#REF!</definedName>
    <definedName name="_SP5" localSheetId="0">[3]FES!#REF!</definedName>
    <definedName name="_SP5">[3]FES!#REF!</definedName>
    <definedName name="_SP7" localSheetId="0">[3]FES!#REF!</definedName>
    <definedName name="_SP7">[3]FES!#REF!</definedName>
    <definedName name="_SP8" localSheetId="0">[3]FES!#REF!</definedName>
    <definedName name="_SP8">[3]FES!#REF!</definedName>
    <definedName name="_SP9" localSheetId="0">[3]FES!#REF!</definedName>
    <definedName name="_SP9">[3]FES!#REF!</definedName>
    <definedName name="_xlnm._FilterDatabase" localSheetId="0" hidden="1">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 localSheetId="0">#REF!</definedName>
    <definedName name="Contents">#REF!</definedName>
    <definedName name="CUR_VER">[4]Заголовок!$B$21</definedName>
    <definedName name="cvx">[0]!cvx</definedName>
    <definedName name="d" localSheetId="0">#REF!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 localSheetId="0">#REF!</definedName>
    <definedName name="ee">#REF!</definedName>
    <definedName name="eso">[5]FST5!$G$149:$G$165,P1_eso</definedName>
    <definedName name="ew">[0]!ew</definedName>
    <definedName name="ewrw">[0]!ewrw</definedName>
    <definedName name="f" localSheetId="0">#REF!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'[21]группы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 localSheetId="0">#REF!</definedName>
    <definedName name="gtp">#REF!</definedName>
    <definedName name="H?Address" localSheetId="0">#REF!</definedName>
    <definedName name="H?Address">#REF!</definedName>
    <definedName name="H?Description" localSheetId="0">#REF!</definedName>
    <definedName name="H?Description">#REF!</definedName>
    <definedName name="H?EntityName" localSheetId="0">#REF!</definedName>
    <definedName name="H?EntityName">#REF!</definedName>
    <definedName name="H?Name" localSheetId="0">#REF!</definedName>
    <definedName name="H?Name">#REF!</definedName>
    <definedName name="H?OKATO" localSheetId="0">#REF!</definedName>
    <definedName name="H?OKATO">#REF!</definedName>
    <definedName name="H?OKFS" localSheetId="0">#REF!</definedName>
    <definedName name="H?OKFS">#REF!</definedName>
    <definedName name="H?OKOGU" localSheetId="0">#REF!</definedName>
    <definedName name="H?OKOGU">#REF!</definedName>
    <definedName name="H?OKONX" localSheetId="0">#REF!</definedName>
    <definedName name="H?OKONX">#REF!</definedName>
    <definedName name="H?OKOPF" localSheetId="0">#REF!</definedName>
    <definedName name="H?OKOPF">#REF!</definedName>
    <definedName name="H?OKPO" localSheetId="0">#REF!</definedName>
    <definedName name="H?OKPO">#REF!</definedName>
    <definedName name="H?OKVD" localSheetId="0">#REF!</definedName>
    <definedName name="H?OKVD">#REF!</definedName>
    <definedName name="H?Table" localSheetId="0">#REF!</definedName>
    <definedName name="H?Table">#REF!</definedName>
    <definedName name="H?Title" localSheetId="0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'[21]уровень напряжения'!$A$6:$A$9</definedName>
    <definedName name="m">[0]!m</definedName>
    <definedName name="n">[0]!n</definedName>
    <definedName name="net">[5]FST5!$G$100:$G$116,P1_net</definedName>
    <definedName name="NSRF" localSheetId="0">[7]Первоначально!#REF!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localSheetId="0" hidden="1">#REF!,#REF!,#REF!,#REF!,#REF!,#REF!,#REF!,'1_ЦК (2)'!P1_T1?unit?ТРУБ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 localSheetId="0">#REF!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 localSheetId="0">#REF!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(2)'!P1_T1?L1.1.2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 localSheetId="0">#REF!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(2)'!P1_T1?unit?РУБ.ТОНН,'1_ЦК (2)'!P2_T1?unit?РУБ.ТОНН,'1_ЦК (2)'!P3_T1?unit?РУБ.ТОНН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(2)'!P1_T1?unit?СТР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 localSheetId="0">'[13]2007 (Min)'!$K$44:$L$44,'[13]2007 (Min)'!$O$44:$P$44,'[13]2007 (Min)'!$O$27:$P$31,[0]!P1_T2.1?Protection,[0]!P2_T2.1?Protection,P3_T2.1?Protection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 localSheetId="0">#REF!,#REF!,#REF!,#REF!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[7]Первоначально!$C$25:$C$31,[7]Первоначально!$C$33,[7]Первоначально!$B$14,[7]Первоначально!$C$35:$C$37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 localSheetId="0">#REF!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'[12]0'!$D$8:$H$8,   '[12]0'!$D$86:$H$86</definedName>
    <definedName name="T0?unit?МКВТЧ" localSheetId="0">#REF!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 localSheetId="0">#REF!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 localSheetId="0">#REF!</definedName>
    <definedName name="T1?axis?ПРД?РЕГ">#REF!</definedName>
    <definedName name="T1?axis?ПРД2?2005" localSheetId="0">'1_ЦК (2)'!P1_T1?axis?ПРД2?2005,'1_ЦК (2)'!P2_T1?axis?ПРД2?2005,'1_ЦК (2)'!P3_T1?axis?ПРД2?2005</definedName>
    <definedName name="T1?axis?ПРД2?2005">P1_T1?axis?ПРД2?2005,P2_T1?axis?ПРД2?2005,P3_T1?axis?ПРД2?2005</definedName>
    <definedName name="T1?axis?ПРД2?2006" localSheetId="0">'1_ЦК (2)'!P1_T1?axis?ПРД2?2006,'1_ЦК (2)'!P2_T1?axis?ПРД2?2006,'1_ЦК (2)'!P3_T1?axis?ПРД2?2006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 localSheetId="0">#REF!,#REF!,#REF!,#REF!,#REF!,#REF!,#REF!,#REF!,#REF!,#REF!,'1_ЦК (2)'!P1_T1?Fuel_type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'1_ЦК (2)'!P1_T1?L1.1.1,'1_ЦК (2)'!P2_T1?L1.1.1,'1_ЦК (2)'!P3_T1?L1.1.1</definedName>
    <definedName name="T1?L1.1.1">P1_T1?L1.1.1,P2_T1?L1.1.1,P3_T1?L1.1.1</definedName>
    <definedName name="T1?L1.1.1.1" localSheetId="0">'1_ЦК (2)'!P1_T1?L1.1.1.1,'1_ЦК (2)'!P2_T1?L1.1.1.1,'1_ЦК (2)'!P3_T1?L1.1.1.1</definedName>
    <definedName name="T1?L1.1.1.1">P1_T1?L1.1.1.1,P2_T1?L1.1.1.1,P3_T1?L1.1.1.1</definedName>
    <definedName name="T1?L1.1.2" localSheetId="0">'1_ЦК (2)'!P2_T1?L1.1.2,'1_ЦК (2)'!P3_T1?L1.1.2</definedName>
    <definedName name="T1?L1.1.2">P2_T1?L1.1.2,P3_T1?L1.1.2</definedName>
    <definedName name="T1?L1.1.2.1" localSheetId="0">'1_ЦК (2)'!P1_T1?L1.1.2.1,'1_ЦК (2)'!P2_T1?L1.1.2.1,'1_ЦК (2)'!P3_T1?L1.1.2.1</definedName>
    <definedName name="T1?L1.1.2.1">P1_T1?L1.1.2.1,P2_T1?L1.1.2.1,P3_T1?L1.1.2.1</definedName>
    <definedName name="T1?L1.1.2.1.1" localSheetId="0">#REF!,#REF!,#REF!,#REF!,'1_ЦК (2)'!P1_T1?L1.1.2.1.1,'1_ЦК (2)'!P2_T1?L1.1.2.1.1,'1_ЦК (2)'!P3_T1?L1.1.2.1.1</definedName>
    <definedName name="T1?L1.1.2.1.1">#REF!,#REF!,#REF!,#REF!,P1_T1?L1.1.2.1.1,P2_T1?L1.1.2.1.1,P3_T1?L1.1.2.1.1</definedName>
    <definedName name="T1?L1.1.2.1.2" localSheetId="0">#REF!,#REF!,#REF!,#REF!,'1_ЦК (2)'!P1_T1?L1.1.2.1.2,'1_ЦК (2)'!P2_T1?L1.1.2.1.2,'1_ЦК (2)'!P3_T1?L1.1.2.1.2</definedName>
    <definedName name="T1?L1.1.2.1.2">#REF!,#REF!,#REF!,#REF!,P1_T1?L1.1.2.1.2,P2_T1?L1.1.2.1.2,P3_T1?L1.1.2.1.2</definedName>
    <definedName name="T1?L1.1.2.1.3" localSheetId="0">#REF!,#REF!,#REF!,#REF!,'1_ЦК (2)'!P1_T1?L1.1.2.1.3,'1_ЦК (2)'!P2_T1?L1.1.2.1.3,'1_ЦК (2)'!P3_T1?L1.1.2.1.3</definedName>
    <definedName name="T1?L1.1.2.1.3">#REF!,#REF!,#REF!,#REF!,P1_T1?L1.1.2.1.3,P2_T1?L1.1.2.1.3,P3_T1?L1.1.2.1.3</definedName>
    <definedName name="T1?L1.1.2.2" localSheetId="0">'1_ЦК (2)'!P1_T1?L1.1.2.2,'1_ЦК (2)'!P2_T1?L1.1.2.2,'1_ЦК (2)'!P3_T1?L1.1.2.2</definedName>
    <definedName name="T1?L1.1.2.2">P1_T1?L1.1.2.2,P2_T1?L1.1.2.2,P3_T1?L1.1.2.2</definedName>
    <definedName name="T1?L1.1.2.3" localSheetId="0">'1_ЦК (2)'!P1_T1?L1.1.2.3,'1_ЦК (2)'!P2_T1?L1.1.2.3,'1_ЦК (2)'!P3_T1?L1.1.2.3</definedName>
    <definedName name="T1?L1.1.2.3">P1_T1?L1.1.2.3,P2_T1?L1.1.2.3,P3_T1?L1.1.2.3</definedName>
    <definedName name="T1?L1.1.2.4" localSheetId="0">'1_ЦК (2)'!P1_T1?L1.1.2.4,'1_ЦК (2)'!P2_T1?L1.1.2.4,'1_ЦК (2)'!P3_T1?L1.1.2.4</definedName>
    <definedName name="T1?L1.1.2.4">P1_T1?L1.1.2.4,P2_T1?L1.1.2.4,P3_T1?L1.1.2.4</definedName>
    <definedName name="T1?L1.1.2.5" localSheetId="0">'1_ЦК (2)'!P1_T1?L1.1.2.5,'1_ЦК (2)'!P2_T1?L1.1.2.5,'1_ЦК (2)'!P3_T1?L1.1.2.5</definedName>
    <definedName name="T1?L1.1.2.5">P1_T1?L1.1.2.5,P2_T1?L1.1.2.5,P3_T1?L1.1.2.5</definedName>
    <definedName name="T1?L1.1.2.6" localSheetId="0">'1_ЦК (2)'!P1_T1?L1.1.2.6,'1_ЦК (2)'!P2_T1?L1.1.2.6,'1_ЦК (2)'!P3_T1?L1.1.2.6</definedName>
    <definedName name="T1?L1.1.2.6">P1_T1?L1.1.2.6,P2_T1?L1.1.2.6,P3_T1?L1.1.2.6</definedName>
    <definedName name="T1?L1.1.2.7" localSheetId="0">'1_ЦК (2)'!P1_T1?L1.1.2.7,'1_ЦК (2)'!P2_T1?L1.1.2.7,'1_ЦК (2)'!P3_T1?L1.1.2.7</definedName>
    <definedName name="T1?L1.1.2.7">P1_T1?L1.1.2.7,P2_T1?L1.1.2.7,P3_T1?L1.1.2.7</definedName>
    <definedName name="T1?L1.1.2.7.1" localSheetId="0">'1_ЦК (2)'!P1_T1?L1.1.2.7.1,'1_ЦК (2)'!P2_T1?L1.1.2.7.1,'1_ЦК (2)'!P3_T1?L1.1.2.7.1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#REF!,#REF!,#REF!,#REF!,#REF!,#REF!,#REF!,#REF!,#REF!,'1_ЦК (2)'!P1_T1?M1,'1_ЦК (2)'!P2_T1?M1,'1_ЦК (2)'!P3_T1?M1</definedName>
    <definedName name="T1?M1">#REF!,#REF!,#REF!,#REF!,#REF!,#REF!,#REF!,#REF!,#REF!,P1_T1?M1,P2_T1?M1,P3_T1?M1</definedName>
    <definedName name="T1?M2" localSheetId="0">#REF!,#REF!,#REF!,#REF!,#REF!,#REF!,#REF!,#REF!,#REF!,'1_ЦК (2)'!P1_T1?M2,'1_ЦК (2)'!P2_T1?M2,'1_ЦК (2)'!P3_T1?M2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'1_ЦК (2)'!P1_T1?unit?ГКАЛ,'1_ЦК (2)'!P2_T1?unit?ГКАЛ,'1_ЦК (2)'!P3_T1?unit?ГКАЛ,'1_ЦК (2)'!P4_T1?unit?ГКАЛ,'1_ЦК (2)'!P5_T1?unit?ГКАЛ,'1_ЦК (2)'!P6_T1?unit?ГКАЛ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'1_ЦК (2)'!P1_T1?unit?РУБ.ГКАЛ,'1_ЦК (2)'!P2_T1?unit?РУБ.ГКАЛ,'1_ЦК (2)'!P3_T1?unit?РУБ.ГКАЛ,'1_ЦК (2)'!P4_T1?unit?РУБ.ГКАЛ,'1_ЦК (2)'!P5_T1?unit?РУБ.ГКАЛ,'1_ЦК (2)'!P6_T1?unit?РУБ.ГКАЛ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'1_ЦК (2)'!P4_T1?unit?РУБ.ТОНН,'1_ЦК (2)'!P5_T1?unit?РУБ.ТОНН</definedName>
    <definedName name="T1?unit?РУБ.ТОНН">P4_T1?unit?РУБ.ТОНН,P5_T1?unit?РУБ.ТОНН</definedName>
    <definedName name="T1?unit?СТР" localSheetId="0">'1_ЦК (2)'!P2_T1?unit?СТР,'1_ЦК (2)'!P3_T1?unit?СТР,'1_ЦК (2)'!P4_T1?unit?СТР,'1_ЦК (2)'!P5_T1?unit?СТР,'1_ЦК (2)'!P6_T1?unit?СТР</definedName>
    <definedName name="T1?unit?СТР">P2_T1?unit?СТР,P3_T1?unit?СТР,P4_T1?unit?СТР,P5_T1?unit?СТР,P6_T1?unit?СТР</definedName>
    <definedName name="T1?unit?ТОНН" localSheetId="0">#REF!,#REF!,#REF!,#REF!,#REF!,#REF!,'1_ЦК (2)'!P1_T1?unit?ТОНН,'1_ЦК (2)'!P2_T1?unit?ТОНН,'1_ЦК (2)'!P3_T1?unit?ТОНН,'1_ЦК (2)'!P4_T1?unit?ТОНН</definedName>
    <definedName name="T1?unit?ТОНН">#REF!,#REF!,#REF!,#REF!,#REF!,#REF!,P1_T1?unit?ТОНН,P2_T1?unit?ТОНН,P3_T1?unit?ТОНН,P4_T1?unit?ТОНН</definedName>
    <definedName name="T1?unit?ТРУБ" localSheetId="0">'1_ЦК (2)'!P11_T1?unit?ТРУБ,'1_ЦК (2)'!P12_T1?unit?ТРУБ,'1_ЦК (2)'!P13_T1?unit?ТРУБ</definedName>
    <definedName name="T1?unit?ТРУБ">P11_T1?unit?ТРУБ,P12_T1?unit?ТРУБ,P13_T1?unit?ТРУБ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 localSheetId="0">#REF!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 localSheetId="0">#REF!</definedName>
    <definedName name="T10?unit?ТРУБ">#REF!</definedName>
    <definedName name="T10?unit?ТТНТ">'[11]10'!$N$8:$N$73,'[11]10'!$Q$8:$Q$73,'[11]10'!$D$8:$D$73,'[11]10'!$G$8:$G$73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 localSheetId="0">'[15]10'!#REF!</definedName>
    <definedName name="T11?L8">'[15]10'!#REF!</definedName>
    <definedName name="T11?L8.x" localSheetId="0">'[15]10'!#REF!</definedName>
    <definedName name="T11?L8.x">'[15]10'!#REF!</definedName>
    <definedName name="T11_Copy1" localSheetId="0">'[15]10'!#REF!</definedName>
    <definedName name="T11_Copy1">'[15]10'!#REF!</definedName>
    <definedName name="T11_Copy2" localSheetId="0">'[15]10'!#REF!</definedName>
    <definedName name="T11_Copy2">'[15]10'!#REF!</definedName>
    <definedName name="T11_Copy3" localSheetId="0">'[15]10'!#REF!</definedName>
    <definedName name="T11_Copy3">'[15]10'!#REF!</definedName>
    <definedName name="T11_Copy4" localSheetId="0">'[15]10'!#REF!</definedName>
    <definedName name="T11_Copy4">'[15]10'!#REF!</definedName>
    <definedName name="T11_Copy5" localSheetId="0">'[15]10'!#REF!</definedName>
    <definedName name="T11_Copy5">'[15]10'!#REF!</definedName>
    <definedName name="T11_Copy6" localSheetId="0">'[15]10'!#REF!</definedName>
    <definedName name="T11_Copy6">'[15]10'!#REF!</definedName>
    <definedName name="T11_Copy7.1" localSheetId="0">'[15]10'!#REF!</definedName>
    <definedName name="T11_Copy7.1">'[15]10'!#REF!</definedName>
    <definedName name="T11_Copy7.2" localSheetId="0">'[15]10'!#REF!</definedName>
    <definedName name="T11_Copy7.2">'[15]10'!#REF!</definedName>
    <definedName name="T11_Copy8" localSheetId="0">'[15]10'!#REF!</definedName>
    <definedName name="T11_Copy8">'[15]10'!#REF!</definedName>
    <definedName name="T11_Copy9" localSheetId="0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 localSheetId="0">'[15]11'!#REF!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 localSheetId="0">#REF!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'[12]13'!$D$14:$H$14,'[12]13'!$D$11:$H$11</definedName>
    <definedName name="T13?unit?ТГКАЛ" localSheetId="0">#REF!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 localSheetId="0">'[15]12'!#REF!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 localSheetId="0">#REF!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 localSheetId="0">#REF!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 localSheetId="0">#REF!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 localSheetId="0">#REF!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'[10]17.1'!$L$9:$L$12,'[10]17.1'!$L$14:$L$17,'[10]17.1'!$L$19:$L$22</definedName>
    <definedName name="T17_Protect" localSheetId="0">'[10]21.3'!$E$54:$I$57,'[10]21.3'!$E$10:$I$10,P1_T17_Protect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 localSheetId="0">'[10]18.2'!$F$75:$J$76,'[10]18.2'!$F$79:$J$79,'[10]18.2'!$F$81:$J$84,'[10]18.2'!$F$6:$J$8,P1_T18.2_Protect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 localSheetId="0">'[15]18'!#REF!</definedName>
    <definedName name="T18_Copy1">'[15]18'!#REF!</definedName>
    <definedName name="T18_Copy2" localSheetId="0">'[15]18'!#REF!</definedName>
    <definedName name="T18_Copy2">'[15]18'!#REF!</definedName>
    <definedName name="T18_Copy3" localSheetId="0">'[15]18'!#REF!</definedName>
    <definedName name="T18_Copy3">'[15]18'!#REF!</definedName>
    <definedName name="T18_Copy4" localSheetId="0">'[15]18'!#REF!</definedName>
    <definedName name="T18_Copy4">'[15]18'!#REF!</definedName>
    <definedName name="T18_Copy5" localSheetId="0">'[15]18'!#REF!</definedName>
    <definedName name="T18_Copy5">'[15]18'!#REF!</definedName>
    <definedName name="T18_Copy6" localSheetId="0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 localSheetId="0">'[15]19'!#REF!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 localSheetId="0">'[15]19'!#REF!</definedName>
    <definedName name="T19_Copy">'[15]19'!#REF!</definedName>
    <definedName name="T19_Copy2" localSheetId="0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 localSheetId="0">[0]!P4_T2.1?Protection,[0]!P5_T2.1?Protection,'1_ЦК (2)'!P6_T2.1?Protection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'[13]2006'!$K$44:$L$44,'[13]2006'!$O$44:$P$44,'[13]2006'!$K$47:$L$47,P1_T2?Protection,P2_T2?Protection,P3_T2?Protection,P4_T2?Protection</definedName>
    <definedName name="T2?Protection">'[13]2006'!$K$44:$L$44,'[13]2006'!$O$44:$P$44,'[13]2006'!$K$47:$L$47,P1_T2?Protection,P2_T2?Protection,P3_T2?Protection,P4_T2?Protection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 localSheetId="0">#REF!,#REF!,#REF!,#REF!</definedName>
    <definedName name="T2?unit?МКУБ">#REF!,#REF!,#REF!,#REF!</definedName>
    <definedName name="T2?unit?ПРЦ">'[12]2'!$D$9:$H$9,   '[12]2'!$D$14:$H$14,   '[12]2'!$I$6:$L$19,   '[12]2'!$D$18:$H$18</definedName>
    <definedName name="T2?unit?РУБ.МКБ" localSheetId="0">#REF!,#REF!,#REF!,#REF!</definedName>
    <definedName name="T2?unit?РУБ.МКБ">#REF!,#REF!,#REF!,#REF!</definedName>
    <definedName name="T2?unit?ТГКАЛ">'[12]2'!$D$16:$H$17,   '[12]2'!$D$19:$H$19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'[13]2006'!$G$47:$H$47,'[13]2006'!$G$44:$H$44,'[13]2006'!$K$44:$L$44,P1_T2_DiapProt,P2_T2_DiapProt,P3_T2_DiapProt,P4_T2_DiapProt</definedName>
    <definedName name="T2_DiapProt">'[13]2006'!$G$47:$H$47,'[13]2006'!$G$44:$H$44,'[13]2006'!$K$44:$L$44,P1_T2_DiapProt,P2_T2_DiapProt,P3_T2_DiapProt,P4_T2_DiapProt</definedName>
    <definedName name="T2_Protect" localSheetId="0">#REF!,#REF!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 localSheetId="0">#REF!,#REF!,#REF!,#REF!,#REF!,#REF!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 localSheetId="0">'[15]15'!#REF!</definedName>
    <definedName name="T20_Copy1">'[15]15'!#REF!</definedName>
    <definedName name="T20_Copy2" localSheetId="0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 localSheetId="0">'[15]21'!#REF!</definedName>
    <definedName name="T21?L8.2">'[15]21'!#REF!</definedName>
    <definedName name="T21?L8.3" localSheetId="0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 localSheetId="0">'[15]14'!#REF!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 localSheetId="0">'[15]20'!#REF!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 localSheetId="0">'[15]20'!#REF!</definedName>
    <definedName name="T22_Copy">'[15]20'!#REF!</definedName>
    <definedName name="T22_Copy2" localSheetId="0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 localSheetId="0">'[15]24.1'!#REF!</definedName>
    <definedName name="T24.1_Copy1">'[15]24.1'!#REF!</definedName>
    <definedName name="T24.1_Copy2" localSheetId="0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 localSheetId="0">'[15]24'!#REF!</definedName>
    <definedName name="T24_Copy1">'[15]24'!#REF!</definedName>
    <definedName name="T24_Copy2" localSheetId="0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 localSheetId="0">#REF!</definedName>
    <definedName name="T25?L1.2">#REF!</definedName>
    <definedName name="T25?L1.2.1" xml:space="preserve"> '[12]25'!$A$32:$O$32,     '[12]25'!$A$30:$O$30,     '[12]25'!$A$34:$O$34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 localSheetId="0">#REF!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 localSheetId="0">'[15]27'!#REF!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 localSheetId="0">#REF!</definedName>
    <definedName name="T29?axis?R?ВРАС">#REF!</definedName>
    <definedName name="T29?axis?R?ВРАС?" localSheetId="0">#REF!</definedName>
    <definedName name="T29?axis?R?ВРАС?">#REF!</definedName>
    <definedName name="T29?axis?ПРД?БАЗ" localSheetId="0">#REF!</definedName>
    <definedName name="T29?axis?ПРД?БАЗ">#REF!</definedName>
    <definedName name="T29?axis?ПРД?ПРЕД" localSheetId="0">#REF!</definedName>
    <definedName name="T29?axis?ПРД?ПРЕД">#REF!</definedName>
    <definedName name="T29?axis?ПРД?РЕГ" localSheetId="0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 localSheetId="0">#REF!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 localSheetId="0">#REF!</definedName>
    <definedName name="T29?Name">#REF!</definedName>
    <definedName name="T29?Table" localSheetId="0">#REF!</definedName>
    <definedName name="T29?Table">#REF!</definedName>
    <definedName name="T29?Title" localSheetId="0">#REF!</definedName>
    <definedName name="T29?Title">#REF!</definedName>
    <definedName name="T29?unit?ТРУБ" localSheetId="0">#REF!</definedName>
    <definedName name="T29?unit?ТРУБ">#REF!</definedName>
    <definedName name="T29_Copy" localSheetId="0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'[10]3'!#REF!</definedName>
    <definedName name="T3?Items">'[10]3'!#REF!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 localSheetId="0">#REF!</definedName>
    <definedName name="T3?unit?МКВТЧ">#REF!</definedName>
    <definedName name="T3?unit?ПРЦ">'[12]3'!$D$20:$H$20,   '[12]3'!$I$6:$L$20</definedName>
    <definedName name="T3?unit?РУБ.МКБ" localSheetId="0">#REF!,#REF!,#REF!,#REF!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 localSheetId="0">#REF!,#REF!,#REF!,#REF!</definedName>
    <definedName name="T3?unit?ТРУБ">#REF!,#REF!,#REF!,#REF!</definedName>
    <definedName name="T3?unit?ТТУТ">'[12]3'!$D$10:$H$11,   '[12]3'!$D$14:$H$14,   '[12]3'!$D$17:$H$19</definedName>
    <definedName name="T3?unit?ТЫС.МКБ" localSheetId="0">#REF!,#REF!,#REF!,#REF!</definedName>
    <definedName name="T3?unit?ТЫС.МКБ">#REF!,#REF!,#REF!,#REF!</definedName>
    <definedName name="T3?unit?ШТ">'[11]3'!$E$21:$N$21,'[11]3'!$E$14:$N$14,'[11]3'!$E$17:$N$17,'[11]3'!$E$24:$N$24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 localSheetId="0">#REF!,#REF!,#REF!,#REF!,#REF!,#REF!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'[12]4.1'!$E$4:$I$9, '[12]4.1'!$E$11:$I$15, '[12]4.1'!$E$18:$I$21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1.ВСЕГО">'[11]4'!$D$9:$G$9,'[11]4'!$I$9:$L$9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">'[11]4'!$D$20:$G$20,'[11]4'!$I$20:$L$20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 localSheetId="0">#REF!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 localSheetId="0">#REF!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 localSheetId="0">#REF!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 localSheetId="0">#REF!,#REF!,#REF!,#REF!,#REF!,#REF!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1.1.ВСЕГО">'[11]5'!$D$9:$G$9,'[11]5'!$I$9:$L$9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ВТ">'[11]5'!$C$8:$L$17,'[11]5'!$C$19:$L$23</definedName>
    <definedName name="T5?unit?МКВ" localSheetId="0">#REF!,#REF!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 localSheetId="0">#REF!,#REF!</definedName>
    <definedName name="T5?unit?РУБ">#REF!,#REF!</definedName>
    <definedName name="T5?unit?ТРУБ">'[12]5'!$E$76:$M$88, '[12]5'!$E$48:$M$60, '[12]5'!$E$34:$M$46, '[12]5'!$E$20:$M$32, '[12]5'!$E$6:$M$18</definedName>
    <definedName name="T5?unit?ЧЕЛ" localSheetId="0">#REF!,#REF!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 localSheetId="0">#REF!,#REF!,#REF!,#REF!</definedName>
    <definedName name="T5_Protect">#REF!,#REF!,#REF!,#REF!</definedName>
    <definedName name="T5_Protected">'[10]5'!$F$11:$AN$22,'[10]5'!$F$24:$AN$28,'[10]5'!$F$8:$AN$9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 localSheetId="0">#REF!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 localSheetId="0">#REF!</definedName>
    <definedName name="T6?item_ext?РОСТ">#REF!</definedName>
    <definedName name="T6?L1">'[11]6'!$C$22:$H$25,'[11]6'!$C$27:$H$27,'[11]6'!$C$29:$H$39,'[11]6'!$C$41:$H$44,'[11]6'!$C$8:$H$8,'[11]6'!$C$10:$H$20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">'[11]6'!$I$22:$N$25,'[11]6'!$I$27:$N$27,'[11]6'!$I$29:$N$39,'[11]6'!$I$41:$N$44,'[11]6'!$I$8:$N$8,'[11]6'!$I$10:$N$20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">'[11]6'!$O$22:$O$25,'[11]6'!$O$27,'[11]6'!$O$29:$O$39,'[11]6'!$O$41:$O$44,'[11]6'!$O$8,'[11]6'!$O$10:$O$20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">'[11]6'!$P$22:$U$25,'[11]6'!$P$27:$U$27,'[11]6'!$P$29:$U$39,'[11]6'!$P$41:$U$44,'[11]6'!$P$8:$U$8,'[11]6'!$P$10:$U$20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 localSheetId="0">'[15]8'!$L$6:$M$22,'[15]8'!#REF!</definedName>
    <definedName name="T9?axis?ПРД?ПРЕД">'[15]8'!$L$6:$M$22,'[15]8'!#REF!</definedName>
    <definedName name="T9?axis?ПРД?РЕГ" localSheetId="0">#REF!</definedName>
    <definedName name="T9?axis?ПРД?РЕГ">#REF!</definedName>
    <definedName name="T9?axis?ПФ?ПЛАН" localSheetId="0">'[15]8'!$J$6:$J$22,'[15]8'!#REF!,'[15]8'!$L$6:$L$22,'[15]8'!$F$6:$F$22</definedName>
    <definedName name="T9?axis?ПФ?ПЛАН">'[15]8'!$J$6:$J$22,'[15]8'!#REF!,'[15]8'!$L$6:$L$22,'[15]8'!$F$6:$F$22</definedName>
    <definedName name="T9?axis?ПФ?ФАКТ" localSheetId="0">'[15]8'!$K$6:$K$22,'[15]8'!#REF!,'[15]8'!$M$6:$M$22,'[15]8'!$G$6:$G$22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 localSheetId="0">#REF!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 localSheetId="0">#REF!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Г.КВТЧ">'[11]9'!$N$7:$N$50,'[11]9'!$J$7:$J$50</definedName>
    <definedName name="T9?unit?МВТЧ" localSheetId="0">#REF!</definedName>
    <definedName name="T9?unit?МВТЧ">#REF!</definedName>
    <definedName name="T9?unit?МКВТЧ">'[11]9'!$D$7:$E$50,'[11]9'!$G$7:$G$50,'[11]9'!$I$7:$I$50</definedName>
    <definedName name="T9?unit?ПРЦ" localSheetId="0">#REF!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 localSheetId="0">#REF!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 localSheetId="0">'1_ЦК (2)'!P4_T1?unit?РУБ.ТОНН,'1_ЦК (2)'!P5_T1?unit?РУБ.ТОНН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 localSheetId="0">#REF!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 localSheetId="0">#REF!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 localSheetId="0">#REF!</definedName>
    <definedName name="восемь">#REF!</definedName>
    <definedName name="вппи">[0]!вппи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год96" localSheetId="0">#REF!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 localSheetId="0">#REF!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 localSheetId="0">#REF!</definedName>
    <definedName name="дек">#REF!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н" localSheetId="0">#REF!</definedName>
    <definedName name="июн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 localSheetId="0">#REF!</definedName>
    <definedName name="_xlnm.Criteria">#REF!</definedName>
    <definedName name="критерий" localSheetId="0">#REF!</definedName>
    <definedName name="критерий">#REF!</definedName>
    <definedName name="Критерии_ИМ" localSheetId="0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 localSheetId="0">#REF!</definedName>
    <definedName name="май">#REF!</definedName>
    <definedName name="мар" localSheetId="0">#REF!</definedName>
    <definedName name="мар">#REF!</definedName>
    <definedName name="мым">[0]!мым</definedName>
    <definedName name="ноя" localSheetId="0">#REF!</definedName>
    <definedName name="ноя">#REF!</definedName>
    <definedName name="НСРФ">[8]Регионы!$A$2:$A$88</definedName>
    <definedName name="НСРФ2">[20]Регионы!$A$2:$A$89</definedName>
    <definedName name="_xlnm.Print_Area" localSheetId="0">'1_ЦК (2)'!$A$1:$R$71</definedName>
    <definedName name="_xlnm.Print_Area" localSheetId="1">Потери!$A$1:$B$16</definedName>
    <definedName name="окт" localSheetId="0">#REF!</definedName>
    <definedName name="окт">#REF!</definedName>
    <definedName name="олс">[0]!олс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ыпыва">[0]!паыпыва</definedName>
    <definedName name="первый" localSheetId="0">#REF!</definedName>
    <definedName name="первый">#REF!</definedName>
    <definedName name="ПериодРегулирования">[12]Заголовок!$B$14</definedName>
    <definedName name="Периоды_18_2" localSheetId="0">'[10]18.2'!#REF!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 localSheetId="0">#REF!</definedName>
    <definedName name="прош_год">#REF!</definedName>
    <definedName name="пс" localSheetId="0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 localSheetId="0">#REF!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[0]!три</definedName>
    <definedName name="тыс." localSheetId="0">#REF!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 localSheetId="0">#REF!</definedName>
    <definedName name="фев">#REF!</definedName>
    <definedName name="ц">[0]!ц</definedName>
    <definedName name="ЦП1" localSheetId="0">#REF!</definedName>
    <definedName name="ЦП1">#REF!</definedName>
    <definedName name="ЦП2" localSheetId="0">#REF!</definedName>
    <definedName name="ЦП2">#REF!</definedName>
    <definedName name="ЦП3" localSheetId="0">#REF!</definedName>
    <definedName name="ЦП3">#REF!</definedName>
    <definedName name="ЦП4" localSheetId="0">#REF!</definedName>
    <definedName name="ЦП4">#REF!</definedName>
    <definedName name="цу">[0]!цу</definedName>
    <definedName name="четвертый" localSheetId="0">#REF!</definedName>
    <definedName name="четвертый">#REF!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 localSheetId="0">#REF!</definedName>
    <definedName name="янв">#REF!</definedName>
  </definedNames>
  <calcPr calcId="152511" calcMode="manual" fullCalcOnLoad="1"/>
</workbook>
</file>

<file path=xl/calcChain.xml><?xml version="1.0" encoding="utf-8"?>
<calcChain xmlns="http://schemas.openxmlformats.org/spreadsheetml/2006/main">
  <c r="H112" i="18" l="1"/>
  <c r="H111" i="18"/>
  <c r="H109" i="18"/>
  <c r="H99" i="18"/>
  <c r="H88" i="18"/>
  <c r="H87" i="18"/>
  <c r="H98" i="18"/>
  <c r="H97" i="18"/>
  <c r="H82" i="18"/>
  <c r="H80" i="18"/>
  <c r="H39" i="18"/>
  <c r="I11" i="18"/>
  <c r="O33" i="18"/>
  <c r="N33" i="18"/>
  <c r="L33" i="18"/>
  <c r="Q25" i="18"/>
  <c r="P25" i="18"/>
  <c r="Q24" i="18"/>
  <c r="P24" i="18"/>
  <c r="Q23" i="18"/>
  <c r="P23" i="18"/>
  <c r="Q22" i="18"/>
  <c r="P22" i="18"/>
  <c r="O22" i="18"/>
  <c r="O12" i="18"/>
  <c r="N12" i="18"/>
  <c r="L12" i="18"/>
  <c r="L34" i="18"/>
  <c r="M11" i="18"/>
  <c r="K11" i="18"/>
  <c r="K12" i="18"/>
  <c r="J11" i="18"/>
  <c r="K33" i="18"/>
  <c r="L13" i="18"/>
  <c r="L14" i="18"/>
  <c r="L36" i="18"/>
  <c r="K34" i="18"/>
  <c r="K13" i="18"/>
  <c r="L35" i="18"/>
  <c r="N34" i="18"/>
  <c r="N13" i="18"/>
  <c r="N14" i="18"/>
  <c r="N36" i="18"/>
  <c r="J12" i="18"/>
  <c r="J33" i="18"/>
  <c r="N35" i="18"/>
  <c r="K14" i="18"/>
  <c r="K36" i="18"/>
  <c r="K35" i="18"/>
  <c r="R11" i="18"/>
  <c r="I33" i="18"/>
  <c r="I22" i="18"/>
  <c r="I12" i="18"/>
  <c r="I23" i="18"/>
  <c r="I34" i="18"/>
  <c r="I13" i="18"/>
  <c r="R12" i="18"/>
  <c r="E12" i="18"/>
  <c r="E33" i="18"/>
  <c r="F33" i="18"/>
  <c r="D33" i="18"/>
  <c r="H33" i="18"/>
  <c r="F12" i="18"/>
  <c r="I35" i="18"/>
  <c r="I14" i="18"/>
  <c r="I24" i="18"/>
  <c r="R13" i="18"/>
  <c r="D12" i="18"/>
  <c r="R23" i="18"/>
  <c r="H12" i="18"/>
  <c r="I36" i="18"/>
  <c r="R14" i="18"/>
  <c r="I25" i="18"/>
  <c r="R24" i="18"/>
  <c r="R22" i="18"/>
  <c r="E22" i="18"/>
  <c r="G22" i="18"/>
  <c r="R25" i="18"/>
  <c r="D11" i="18"/>
  <c r="G11" i="18"/>
  <c r="F11" i="18"/>
  <c r="H11" i="18"/>
  <c r="E11" i="18"/>
  <c r="J13" i="18"/>
  <c r="J34" i="18"/>
  <c r="M12" i="18"/>
  <c r="M33" i="18"/>
  <c r="G33" i="18"/>
  <c r="O13" i="18"/>
  <c r="O34" i="18"/>
  <c r="O23" i="18"/>
  <c r="H23" i="18"/>
  <c r="H105" i="18"/>
  <c r="H108" i="18"/>
  <c r="H113" i="18"/>
  <c r="H114" i="18"/>
  <c r="O24" i="18"/>
  <c r="O14" i="18"/>
  <c r="O35" i="18"/>
  <c r="H13" i="18"/>
  <c r="F13" i="18"/>
  <c r="E13" i="18"/>
  <c r="J35" i="18"/>
  <c r="D35" i="18"/>
  <c r="J14" i="18"/>
  <c r="D13" i="18"/>
  <c r="H22" i="18"/>
  <c r="E23" i="18"/>
  <c r="G23" i="18"/>
  <c r="D23" i="18"/>
  <c r="F23" i="18"/>
  <c r="D22" i="18"/>
  <c r="F22" i="18"/>
  <c r="F34" i="18"/>
  <c r="E34" i="18"/>
  <c r="H34" i="18"/>
  <c r="M34" i="18"/>
  <c r="G34" i="18"/>
  <c r="M13" i="18"/>
  <c r="G12" i="18"/>
  <c r="D34" i="18"/>
  <c r="F35" i="18"/>
  <c r="H35" i="18"/>
  <c r="E35" i="18"/>
  <c r="M35" i="18"/>
  <c r="G35" i="18"/>
  <c r="M14" i="18"/>
  <c r="G13" i="18"/>
  <c r="O25" i="18"/>
  <c r="O36" i="18"/>
  <c r="F14" i="18"/>
  <c r="H14" i="18"/>
  <c r="E14" i="18"/>
  <c r="E24" i="18"/>
  <c r="D24" i="18"/>
  <c r="H24" i="18"/>
  <c r="G24" i="18"/>
  <c r="F24" i="18"/>
  <c r="J36" i="18"/>
  <c r="D36" i="18"/>
  <c r="D14" i="18"/>
  <c r="E36" i="18"/>
  <c r="H36" i="18"/>
  <c r="F36" i="18"/>
  <c r="M36" i="18"/>
  <c r="G36" i="18"/>
  <c r="G14" i="18"/>
  <c r="F25" i="18"/>
  <c r="D25" i="18"/>
  <c r="E25" i="18"/>
  <c r="G25" i="18"/>
  <c r="H25" i="18"/>
</calcChain>
</file>

<file path=xl/sharedStrings.xml><?xml version="1.0" encoding="utf-8"?>
<sst xmlns="http://schemas.openxmlformats.org/spreadsheetml/2006/main" count="265" uniqueCount="153">
  <si>
    <t>ВН</t>
  </si>
  <si>
    <t>ГН</t>
  </si>
  <si>
    <t>СН1</t>
  </si>
  <si>
    <t>СН2</t>
  </si>
  <si>
    <t>НН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</si>
  <si>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</si>
  <si>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</si>
  <si>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</si>
  <si>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Величина</t>
  </si>
  <si>
    <t>Ед.изм.</t>
  </si>
  <si>
    <t>МВт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</si>
  <si>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</si>
  <si>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</si>
  <si>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</si>
  <si>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</si>
  <si>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</si>
  <si>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        для трех зон суток</t>
  </si>
  <si>
    <t>по пиковой зоне суток</t>
  </si>
  <si>
    <t>МВт∙ч</t>
  </si>
  <si>
    <t>по ночной зоне суток</t>
  </si>
  <si>
    <t>по полупиковой зоне суток</t>
  </si>
  <si>
    <t>для двух зон суток</t>
  </si>
  <si>
    <t>Предельные уровни нерегулируемых цен на электрическую энергию (мощность), поставляемую</t>
  </si>
  <si>
    <t>а)</t>
  </si>
  <si>
    <t>б)</t>
  </si>
  <si>
    <t>средневзвешенная нергегулируемая цена на электрическую энергию на оптовом рынке</t>
  </si>
  <si>
    <t>средневзвешенная нергегулируемая цена на мощность на оптовом рынке</t>
  </si>
  <si>
    <t>в)</t>
  </si>
  <si>
    <t>1/час</t>
  </si>
  <si>
    <t>г)</t>
  </si>
  <si>
    <t>объем фактического пикового потребления гарантирующего поставщика на оптовом рынке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</si>
  <si>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</si>
  <si>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</si>
  <si>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</si>
  <si>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</si>
  <si>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>з)</t>
  </si>
  <si>
    <t>объем потребления мощности населением и приравненными к нему категориями потребителей</t>
  </si>
  <si>
    <t>ж)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</si>
  <si>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</si>
  <si>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</si>
  <si>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</si>
  <si>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</si>
  <si>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</si>
  <si>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</si>
  <si>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</si>
  <si>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</si>
  <si>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</si>
  <si>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</si>
  <si>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</si>
  <si>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Средневзвешенная нерегулируемая цена на электрическую энергию (мощность)</t>
  </si>
  <si>
    <t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</si>
  <si>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</si>
  <si>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</si>
  <si>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</si>
  <si>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</si>
  <si>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рублей/МВт·ч</t>
  </si>
  <si>
    <t>рублей/МВт</t>
  </si>
  <si>
    <t>коэффициент оплаты мощности потребителями (покупателями), осуществляющими расчеты по первой ценовой категории</t>
  </si>
  <si>
    <t>2013 года</t>
  </si>
  <si>
    <t>Тарифы на услуги по передаче электроэнергии 
(Постановление УТР МО от 27.12.2012 №65/2)</t>
  </si>
  <si>
    <t>1. Предельный уровень нерегулируемых цен (по договорам энергоснабжения)</t>
  </si>
  <si>
    <r>
      <t xml:space="preserve">1.2.  Предельный уровень нерегулируемых цен, для потребителя </t>
    </r>
    <r>
      <rPr>
        <b/>
        <sz val="10"/>
        <color indexed="12"/>
        <rFont val="Times New Roman"/>
        <family val="1"/>
        <charset val="204"/>
      </rPr>
      <t>ОАО "Оборонэнергосбыт"</t>
    </r>
    <r>
      <rPr>
        <b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</si>
  <si>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>Наименование подгрупп потребителей, дифференцированных в зависимости от величины максимальной мощности энергопринимающих устройств</t>
  </si>
  <si>
    <t>менее 150 кВт</t>
  </si>
  <si>
    <t>от 150 кВт до 670 кВт</t>
  </si>
  <si>
    <t>от 670 кВт  до 10 МВт</t>
  </si>
  <si>
    <t>не менее 10 МВт</t>
  </si>
  <si>
    <t>Доходность продаж, %</t>
  </si>
  <si>
    <t>Величина сбытовой надбавки, руб./МВтч</t>
  </si>
  <si>
    <t>8=6*7*3</t>
  </si>
  <si>
    <t>2=3+4+5+8</t>
  </si>
  <si>
    <t>Коэффициент параметров деятельности ГП</t>
  </si>
  <si>
    <t>1. 1. Предельный уровень нерегулируемых цен (по договорам купли - продажи).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</si>
  <si>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</si>
  <si>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</si>
  <si>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</si>
  <si>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</si>
  <si>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</si>
  <si>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</si>
  <si>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</si>
  <si>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 xml:space="preserve">покупателям (потребителям) ОАО "МРСК Северо-Запада" в </t>
  </si>
  <si>
    <t>Сбытовая надбавка ГП
(Постановление УТР МО от 27.02.2013 №5/1, в ред.
Постановления УТР МО от 27.02.2013 №5/3)</t>
  </si>
  <si>
    <t xml:space="preserve">Заместитель директора филиала - </t>
  </si>
  <si>
    <t>Директор производственного отделения "Энергосбыт"</t>
  </si>
  <si>
    <t>А.Е. Стогний</t>
  </si>
  <si>
    <t>ноябре</t>
  </si>
  <si>
    <t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</si>
  <si>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>Расчетный период m</t>
  </si>
  <si>
    <t>Расчетный период t</t>
  </si>
  <si>
    <t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</si>
  <si>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>1.1)</t>
  </si>
  <si>
    <t>Объем фактического пикового потребления гарантирующего поставщика на оптовом рынке</t>
  </si>
  <si>
    <t>1.2)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</si>
  <si>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</si>
  <si>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1.3)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</si>
  <si>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</si>
  <si>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>1.3.1)</t>
  </si>
  <si>
    <t xml:space="preserve">                                по второй ценовой категории</t>
  </si>
  <si>
    <t>1.3.2)</t>
  </si>
  <si>
    <t xml:space="preserve">                                по третьей ценовой категории</t>
  </si>
  <si>
    <t>1.3.3)</t>
  </si>
  <si>
    <t xml:space="preserve">                                по четвертой ценовой категории</t>
  </si>
  <si>
    <t>1.3.4)</t>
  </si>
  <si>
    <t xml:space="preserve">                                по пятой ценовой категории</t>
  </si>
  <si>
    <t>1.3.5)</t>
  </si>
  <si>
    <t xml:space="preserve">                                по шестой ценовой категории</t>
  </si>
  <si>
    <t>1.4)</t>
  </si>
  <si>
    <t>Объем потребления мощности населением и приравненными к нему категориями потребителей</t>
  </si>
  <si>
    <t>Объем потребления электрической энергии потребителями (покупателями), осуществляющими расчеты по второй ценовой категории, 
в том числе:</t>
  </si>
  <si>
    <t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</si>
  <si>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</si>
  <si>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</si>
  <si>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</si>
  <si>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</si>
  <si>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>1.5)</t>
  </si>
  <si>
    <t>Фактический объем потребления электрической энергии гарантирующим поставщиком на оптовом рынке</t>
  </si>
  <si>
    <t>1.6)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</si>
  <si>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</si>
  <si>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1.7)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</si>
  <si>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</si>
  <si>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>1.8)</t>
  </si>
  <si>
    <t>1.9)</t>
  </si>
  <si>
    <t>1.10)</t>
  </si>
  <si>
    <t>1.11)</t>
  </si>
  <si>
    <t>1.12)</t>
  </si>
  <si>
    <t>1.13)</t>
  </si>
  <si>
    <t>Объем потребления электрической энергии населением и приравненными к нему категориями потребителей, МВтч</t>
  </si>
  <si>
    <t>2)</t>
  </si>
  <si>
    <t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</si>
  <si>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>3)</t>
  </si>
  <si>
    <t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</si>
  <si>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>4)</t>
  </si>
  <si>
    <t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</si>
  <si>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>рублей/МВтч</t>
  </si>
  <si>
    <t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</si>
  <si>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</si>
  <si>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</si>
  <si>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</si>
  <si>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</si>
  <si>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</si>
  <si>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</si>
  <si>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</si>
  <si>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</si>
  <si>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</si>
  <si>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>10)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</si>
  <si>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</si>
  <si>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</si>
  <si>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>11)</t>
  </si>
  <si>
    <t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</si>
  <si>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</si>
  <si>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</si>
  <si>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организации*</t>
  </si>
  <si>
    <t>июле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</si>
</sst>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"/>
    <numFmt numFmtId="173" formatCode="#,##0.000"/>
    <numFmt numFmtId="174" formatCode="#,##0.0000"/>
    <numFmt numFmtId="175" formatCode="#,##0.000000"/>
    <numFmt numFmtId="176" formatCode="_-* #,##0_$_-;\-* #,##0_$_-;_-* &quot;-&quot;_$_-;_-@_-"/>
    <numFmt numFmtId="177" formatCode="_-* #,##0.00_$_-;\-* #,##0.00_$_-;_-* &quot;-&quot;??_$_-;_-@_-"/>
    <numFmt numFmtId="178" formatCode="&quot;$&quot;#,##0_);[Red]\(&quot;$&quot;#,##0\)"/>
    <numFmt numFmtId="179" formatCode="_-* #,##0.00&quot;$&quot;_-;\-* #,##0.00&quot;$&quot;_-;_-* &quot;-&quot;??&quot;$&quot;_-;_-@_-"/>
    <numFmt numFmtId="180" formatCode="\$#,##0\ ;\(\$#,##0\)"/>
    <numFmt numFmtId="181" formatCode="General_)"/>
    <numFmt numFmtId="182" formatCode="_(* #,##0.00_);_(* \(#,##0.00\);_(* &quot;-&quot;??_);_(@_)"/>
    <numFmt numFmtId="183" formatCode="#,##0.00000000000"/>
    <numFmt numFmtId="184" formatCode="0.00000000000"/>
    <numFmt numFmtId="185" formatCode="000000"/>
  </numFmts>
  <fonts count="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12"/>
      <name val="Times New Roman"/>
      <family val="1"/>
      <charset val="204"/>
    </font>
    <font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Helv"/>
      <charset val="204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Courier New"/>
      <family val="3"/>
      <charset val="204"/>
    </font>
    <font>
      <b/>
      <sz val="10"/>
      <name val="Courier New"/>
      <family val="3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b/>
      <i/>
      <sz val="10"/>
      <color theme="5" tint="-0.499984740745262"/>
      <name val="Times New Roman"/>
      <family val="1"/>
      <charset val="204"/>
    </font>
    <font>
      <i/>
      <sz val="10"/>
      <color theme="5" tint="-0.499984740745262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.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5" tint="-0.49998474074526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78">
    <xf numFmtId="0" fontId="0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0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1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8" fillId="0" borderId="0" applyNumberFormat="0">
      <alignment horizontal="left"/>
    </xf>
    <xf numFmtId="0" fontId="29" fillId="4" borderId="0">
      <alignment horizontal="center" vertical="top"/>
    </xf>
    <xf numFmtId="0" fontId="29" fillId="4" borderId="0">
      <alignment horizontal="left" vertical="top"/>
    </xf>
    <xf numFmtId="0" fontId="30" fillId="4" borderId="0">
      <alignment horizontal="right" vertical="top"/>
    </xf>
    <xf numFmtId="0" fontId="30" fillId="4" borderId="0">
      <alignment horizontal="right" vertical="center"/>
    </xf>
    <xf numFmtId="0" fontId="31" fillId="4" borderId="0">
      <alignment horizontal="left" vertical="top"/>
    </xf>
    <xf numFmtId="0" fontId="30" fillId="4" borderId="0">
      <alignment horizontal="left" vertical="top"/>
    </xf>
    <xf numFmtId="0" fontId="30" fillId="4" borderId="0">
      <alignment horizontal="left" vertical="center"/>
    </xf>
    <xf numFmtId="0" fontId="29" fillId="4" borderId="0">
      <alignment horizontal="right" vertical="top"/>
    </xf>
    <xf numFmtId="0" fontId="29" fillId="4" borderId="0">
      <alignment horizontal="center" vertical="center"/>
    </xf>
    <xf numFmtId="0" fontId="29" fillId="4" borderId="0">
      <alignment horizontal="center" vertical="top"/>
    </xf>
    <xf numFmtId="0" fontId="30" fillId="4" borderId="0">
      <alignment horizontal="left" vertical="top"/>
    </xf>
    <xf numFmtId="0" fontId="30" fillId="4" borderId="0">
      <alignment horizontal="center" vertical="top"/>
    </xf>
    <xf numFmtId="0" fontId="22" fillId="0" borderId="2" applyNumberFormat="0" applyFont="0" applyFill="0" applyAlignment="0" applyProtection="0"/>
    <xf numFmtId="181" fontId="32" fillId="0" borderId="3">
      <protection locked="0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3" fillId="0" borderId="0" applyBorder="0">
      <alignment horizontal="center" vertical="center" wrapText="1"/>
    </xf>
    <xf numFmtId="0" fontId="34" fillId="0" borderId="7" applyBorder="0">
      <alignment horizontal="center" vertical="center" wrapText="1"/>
    </xf>
    <xf numFmtId="181" fontId="35" fillId="7" borderId="3"/>
    <xf numFmtId="4" fontId="36" fillId="8" borderId="8" applyBorder="0">
      <alignment horizontal="right"/>
    </xf>
    <xf numFmtId="0" fontId="38" fillId="0" borderId="0">
      <alignment horizontal="center" vertical="top" wrapText="1"/>
    </xf>
    <xf numFmtId="0" fontId="39" fillId="0" borderId="0">
      <alignment horizontal="center" vertical="center" wrapText="1"/>
    </xf>
    <xf numFmtId="0" fontId="37" fillId="10" borderId="0" applyFill="0">
      <alignment wrapText="1"/>
    </xf>
    <xf numFmtId="0" fontId="19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49" fontId="36" fillId="0" borderId="0" applyBorder="0">
      <alignment vertical="top"/>
    </xf>
    <xf numFmtId="0" fontId="6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9" fontId="36" fillId="0" borderId="0" applyBorder="0">
      <alignment vertical="top"/>
    </xf>
    <xf numFmtId="0" fontId="1" fillId="0" borderId="0"/>
    <xf numFmtId="0" fontId="1" fillId="0" borderId="0"/>
    <xf numFmtId="0" fontId="41" fillId="0" borderId="0"/>
    <xf numFmtId="0" fontId="1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1" fillId="0" borderId="0"/>
    <xf numFmtId="3" fontId="42" fillId="0" borderId="0"/>
    <xf numFmtId="49" fontId="37" fillId="0" borderId="0">
      <alignment horizontal="center"/>
    </xf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82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" fontId="36" fillId="10" borderId="0" applyBorder="0">
      <alignment horizontal="right"/>
    </xf>
    <xf numFmtId="4" fontId="36" fillId="12" borderId="13" applyBorder="0">
      <alignment horizontal="right"/>
    </xf>
    <xf numFmtId="4" fontId="36" fillId="10" borderId="8" applyFont="0" applyBorder="0">
      <alignment horizontal="right"/>
    </xf>
    <xf numFmtId="170" fontId="18" fillId="0" borderId="0">
      <protection locked="0"/>
    </xf>
    <xf numFmtId="0" fontId="5" fillId="0" borderId="9" applyNumberFormat="0" applyFill="0" applyAlignment="0" applyProtection="0"/>
    <xf numFmtId="0" fontId="7" fillId="2" borderId="0" applyNumberFormat="0" applyBorder="0" applyAlignment="0" applyProtection="0"/>
    <xf numFmtId="0" fontId="45" fillId="3" borderId="4" applyNumberFormat="0" applyAlignment="0" applyProtection="0"/>
    <xf numFmtId="0" fontId="3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" fillId="11" borderId="11" applyNumberFormat="0" applyFont="0" applyAlignment="0" applyProtection="0"/>
    <xf numFmtId="0" fontId="2" fillId="11" borderId="11" applyNumberFormat="0" applyFont="0" applyAlignment="0" applyProtection="0"/>
    <xf numFmtId="0" fontId="1" fillId="11" borderId="11" applyNumberFormat="0" applyFont="0" applyAlignment="0" applyProtection="0"/>
    <xf numFmtId="0" fontId="46" fillId="6" borderId="0" applyNumberFormat="0" applyBorder="0" applyAlignment="0" applyProtection="0"/>
    <xf numFmtId="0" fontId="2" fillId="0" borderId="0"/>
    <xf numFmtId="0" fontId="47" fillId="0" borderId="5" applyNumberFormat="0" applyFill="0" applyAlignment="0" applyProtection="0"/>
    <xf numFmtId="0" fontId="2" fillId="0" borderId="0"/>
    <xf numFmtId="0" fontId="4" fillId="0" borderId="0"/>
    <xf numFmtId="0" fontId="1" fillId="2" borderId="0" applyNumberFormat="0" applyBorder="0" applyAlignment="0" applyProtection="0"/>
    <xf numFmtId="0" fontId="1" fillId="0" borderId="0"/>
    <xf numFmtId="0" fontId="48" fillId="0" borderId="6" applyNumberFormat="0" applyFill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8" fillId="0" borderId="12" applyNumberFormat="0" applyFill="0" applyAlignment="0" applyProtection="0"/>
    <xf numFmtId="0" fontId="6" fillId="9" borderId="10" applyNumberFormat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10" fillId="0" borderId="8" xfId="13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72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173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4" fontId="10" fillId="0" borderId="0" xfId="0" applyNumberFormat="1" applyFont="1" applyBorder="1"/>
    <xf numFmtId="173" fontId="10" fillId="0" borderId="0" xfId="0" applyNumberFormat="1" applyFont="1" applyBorder="1" applyAlignment="1">
      <alignment horizontal="center"/>
    </xf>
    <xf numFmtId="0" fontId="10" fillId="0" borderId="0" xfId="0" applyFont="1" applyFill="1" applyBorder="1"/>
    <xf numFmtId="0" fontId="62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63" fillId="0" borderId="0" xfId="0" applyFont="1" applyBorder="1" applyAlignment="1"/>
    <xf numFmtId="0" fontId="17" fillId="0" borderId="0" xfId="0" applyFont="1" applyBorder="1"/>
    <xf numFmtId="0" fontId="61" fillId="0" borderId="0" xfId="78" applyBorder="1"/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50" fillId="0" borderId="0" xfId="0" applyFont="1" applyBorder="1" applyAlignment="1">
      <alignment horizontal="center"/>
    </xf>
    <xf numFmtId="0" fontId="51" fillId="0" borderId="0" xfId="0" applyFont="1" applyBorder="1"/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/>
    </xf>
    <xf numFmtId="0" fontId="13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73" fontId="10" fillId="0" borderId="0" xfId="0" applyNumberFormat="1" applyFont="1" applyFill="1" applyBorder="1" applyAlignment="1">
      <alignment horizontal="left" vertical="center"/>
    </xf>
    <xf numFmtId="4" fontId="10" fillId="0" borderId="23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left" vertical="center"/>
    </xf>
    <xf numFmtId="175" fontId="13" fillId="0" borderId="0" xfId="0" applyNumberFormat="1" applyFont="1" applyBorder="1"/>
    <xf numFmtId="0" fontId="13" fillId="0" borderId="24" xfId="0" applyFont="1" applyFill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174" fontId="10" fillId="0" borderId="0" xfId="0" applyNumberFormat="1" applyFont="1" applyFill="1" applyBorder="1" applyAlignment="1">
      <alignment horizontal="left" vertical="center"/>
    </xf>
    <xf numFmtId="183" fontId="64" fillId="0" borderId="0" xfId="0" applyNumberFormat="1" applyFont="1" applyFill="1" applyBorder="1" applyAlignment="1">
      <alignment horizontal="left" vertical="center"/>
    </xf>
    <xf numFmtId="173" fontId="64" fillId="0" borderId="0" xfId="0" applyNumberFormat="1" applyFont="1" applyFill="1" applyBorder="1" applyAlignment="1">
      <alignment horizontal="left" vertical="center"/>
    </xf>
    <xf numFmtId="175" fontId="10" fillId="0" borderId="0" xfId="0" applyNumberFormat="1" applyFont="1" applyBorder="1"/>
    <xf numFmtId="4" fontId="10" fillId="0" borderId="0" xfId="0" applyNumberFormat="1" applyFont="1" applyFill="1" applyBorder="1" applyAlignment="1">
      <alignment horizontal="left" vertical="center"/>
    </xf>
    <xf numFmtId="0" fontId="10" fillId="0" borderId="25" xfId="131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top" wrapText="1"/>
    </xf>
    <xf numFmtId="0" fontId="10" fillId="0" borderId="26" xfId="131" applyFont="1" applyFill="1" applyBorder="1" applyAlignment="1">
      <alignment horizontal="center" vertical="top" wrapText="1"/>
    </xf>
    <xf numFmtId="4" fontId="65" fillId="0" borderId="8" xfId="0" applyNumberFormat="1" applyFont="1" applyBorder="1" applyAlignment="1">
      <alignment horizontal="center" vertical="top"/>
    </xf>
    <xf numFmtId="4" fontId="65" fillId="0" borderId="8" xfId="0" applyNumberFormat="1" applyFont="1" applyFill="1" applyBorder="1" applyAlignment="1">
      <alignment horizontal="center" vertical="top"/>
    </xf>
    <xf numFmtId="4" fontId="13" fillId="0" borderId="8" xfId="0" applyNumberFormat="1" applyFont="1" applyBorder="1" applyAlignment="1">
      <alignment horizontal="center" vertical="top" wrapText="1"/>
    </xf>
    <xf numFmtId="4" fontId="13" fillId="0" borderId="22" xfId="0" applyNumberFormat="1" applyFont="1" applyBorder="1" applyAlignment="1">
      <alignment horizontal="center" vertical="top" wrapText="1"/>
    </xf>
    <xf numFmtId="4" fontId="66" fillId="0" borderId="0" xfId="0" applyNumberFormat="1" applyFont="1" applyBorder="1" applyAlignment="1">
      <alignment horizontal="center" vertical="top" wrapText="1"/>
    </xf>
    <xf numFmtId="4" fontId="67" fillId="0" borderId="0" xfId="0" applyNumberFormat="1" applyFont="1" applyBorder="1" applyAlignment="1">
      <alignment horizontal="center" vertical="top" wrapText="1"/>
    </xf>
    <xf numFmtId="10" fontId="67" fillId="0" borderId="0" xfId="132" applyNumberFormat="1" applyFont="1" applyBorder="1" applyAlignment="1">
      <alignment horizontal="center" vertical="top" wrapText="1"/>
    </xf>
    <xf numFmtId="0" fontId="67" fillId="0" borderId="0" xfId="131" applyFont="1" applyFill="1" applyBorder="1" applyAlignment="1">
      <alignment horizontal="center" vertical="top" wrapText="1"/>
    </xf>
    <xf numFmtId="0" fontId="67" fillId="0" borderId="0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4" fontId="10" fillId="0" borderId="8" xfId="131" applyNumberFormat="1" applyFont="1" applyFill="1" applyBorder="1" applyAlignment="1">
      <alignment horizontal="center" vertical="top" wrapText="1"/>
    </xf>
    <xf numFmtId="4" fontId="10" fillId="0" borderId="22" xfId="131" applyNumberFormat="1" applyFont="1" applyFill="1" applyBorder="1" applyAlignment="1">
      <alignment horizontal="center" vertical="top" wrapText="1"/>
    </xf>
    <xf numFmtId="0" fontId="63" fillId="0" borderId="22" xfId="13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68" fillId="0" borderId="8" xfId="131" applyFont="1" applyFill="1" applyBorder="1" applyAlignment="1">
      <alignment horizontal="center" vertical="center" wrapText="1"/>
    </xf>
    <xf numFmtId="0" fontId="54" fillId="0" borderId="25" xfId="131" applyFont="1" applyFill="1" applyBorder="1" applyAlignment="1">
      <alignment horizontal="center" vertical="center" wrapText="1"/>
    </xf>
    <xf numFmtId="10" fontId="10" fillId="0" borderId="8" xfId="132" applyNumberFormat="1" applyFont="1" applyBorder="1" applyAlignment="1">
      <alignment horizontal="center" vertical="top"/>
    </xf>
    <xf numFmtId="4" fontId="10" fillId="0" borderId="8" xfId="0" applyNumberFormat="1" applyFont="1" applyBorder="1" applyAlignment="1">
      <alignment horizontal="center" vertical="top"/>
    </xf>
    <xf numFmtId="0" fontId="58" fillId="0" borderId="0" xfId="0" applyFont="1" applyBorder="1"/>
    <xf numFmtId="4" fontId="59" fillId="0" borderId="25" xfId="0" applyNumberFormat="1" applyFont="1" applyFill="1" applyBorder="1" applyAlignment="1">
      <alignment horizontal="center" vertical="center"/>
    </xf>
    <xf numFmtId="183" fontId="59" fillId="0" borderId="25" xfId="0" applyNumberFormat="1" applyFont="1" applyFill="1" applyBorder="1" applyAlignment="1">
      <alignment horizontal="center" vertical="center"/>
    </xf>
    <xf numFmtId="173" fontId="59" fillId="0" borderId="25" xfId="0" applyNumberFormat="1" applyFont="1" applyFill="1" applyBorder="1" applyAlignment="1">
      <alignment horizontal="center" vertical="center"/>
    </xf>
    <xf numFmtId="173" fontId="69" fillId="0" borderId="25" xfId="0" applyNumberFormat="1" applyFont="1" applyFill="1" applyBorder="1" applyAlignment="1">
      <alignment horizontal="center" vertical="center"/>
    </xf>
    <xf numFmtId="4" fontId="59" fillId="0" borderId="26" xfId="0" applyNumberFormat="1" applyFont="1" applyFill="1" applyBorder="1" applyAlignment="1">
      <alignment horizontal="center" vertical="center"/>
    </xf>
    <xf numFmtId="0" fontId="59" fillId="0" borderId="0" xfId="0" applyFont="1" applyBorder="1"/>
    <xf numFmtId="0" fontId="70" fillId="0" borderId="0" xfId="0" applyFont="1"/>
    <xf numFmtId="10" fontId="10" fillId="0" borderId="22" xfId="132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10" fontId="71" fillId="0" borderId="8" xfId="132" applyNumberFormat="1" applyFont="1" applyBorder="1" applyAlignment="1">
      <alignment horizontal="center" vertical="top"/>
    </xf>
    <xf numFmtId="4" fontId="71" fillId="0" borderId="8" xfId="0" applyNumberFormat="1" applyFont="1" applyBorder="1" applyAlignment="1">
      <alignment horizontal="center" vertical="top"/>
    </xf>
    <xf numFmtId="10" fontId="71" fillId="0" borderId="8" xfId="132" applyNumberFormat="1" applyFont="1" applyBorder="1" applyAlignment="1">
      <alignment horizontal="center" vertical="top" wrapText="1"/>
    </xf>
    <xf numFmtId="4" fontId="71" fillId="0" borderId="8" xfId="0" applyNumberFormat="1" applyFont="1" applyBorder="1" applyAlignment="1">
      <alignment horizontal="center" vertical="top" wrapText="1"/>
    </xf>
    <xf numFmtId="10" fontId="71" fillId="0" borderId="22" xfId="132" applyNumberFormat="1" applyFont="1" applyBorder="1" applyAlignment="1">
      <alignment horizontal="center" vertical="top" wrapText="1"/>
    </xf>
    <xf numFmtId="4" fontId="71" fillId="0" borderId="22" xfId="0" applyNumberFormat="1" applyFont="1" applyBorder="1" applyAlignment="1">
      <alignment horizontal="center" vertical="top" wrapText="1"/>
    </xf>
    <xf numFmtId="0" fontId="72" fillId="0" borderId="0" xfId="0" applyFont="1" applyBorder="1"/>
    <xf numFmtId="0" fontId="72" fillId="0" borderId="0" xfId="0" applyFont="1" applyFill="1" applyBorder="1"/>
    <xf numFmtId="0" fontId="58" fillId="0" borderId="0" xfId="0" applyFont="1" applyBorder="1" applyAlignment="1">
      <alignment horizontal="left"/>
    </xf>
    <xf numFmtId="0" fontId="58" fillId="0" borderId="38" xfId="0" applyFont="1" applyBorder="1" applyAlignment="1">
      <alignment horizontal="left"/>
    </xf>
    <xf numFmtId="0" fontId="10" fillId="0" borderId="38" xfId="0" applyFont="1" applyBorder="1"/>
    <xf numFmtId="0" fontId="58" fillId="0" borderId="38" xfId="0" applyFont="1" applyBorder="1"/>
    <xf numFmtId="0" fontId="63" fillId="0" borderId="8" xfId="131" applyFont="1" applyFill="1" applyBorder="1" applyAlignment="1">
      <alignment horizontal="center" vertical="top" wrapText="1"/>
    </xf>
    <xf numFmtId="4" fontId="65" fillId="13" borderId="8" xfId="0" applyNumberFormat="1" applyFont="1" applyFill="1" applyBorder="1" applyAlignment="1">
      <alignment horizontal="center" vertical="top"/>
    </xf>
    <xf numFmtId="0" fontId="70" fillId="0" borderId="0" xfId="0" applyFont="1" applyAlignment="1">
      <alignment vertical="top"/>
    </xf>
    <xf numFmtId="0" fontId="70" fillId="0" borderId="8" xfId="0" applyFont="1" applyBorder="1"/>
    <xf numFmtId="2" fontId="70" fillId="0" borderId="8" xfId="0" applyNumberFormat="1" applyFont="1" applyBorder="1"/>
    <xf numFmtId="0" fontId="10" fillId="0" borderId="8" xfId="0" applyFont="1" applyBorder="1"/>
    <xf numFmtId="184" fontId="70" fillId="0" borderId="8" xfId="0" applyNumberFormat="1" applyFont="1" applyBorder="1" applyAlignment="1">
      <alignment horizontal="center"/>
    </xf>
    <xf numFmtId="4" fontId="70" fillId="0" borderId="8" xfId="0" applyNumberFormat="1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2" fontId="70" fillId="0" borderId="8" xfId="0" applyNumberFormat="1" applyFont="1" applyBorder="1" applyAlignment="1">
      <alignment horizontal="center"/>
    </xf>
    <xf numFmtId="173" fontId="73" fillId="0" borderId="8" xfId="0" applyNumberFormat="1" applyFont="1" applyBorder="1" applyAlignment="1">
      <alignment horizontal="center"/>
    </xf>
    <xf numFmtId="0" fontId="70" fillId="0" borderId="8" xfId="0" applyFont="1" applyBorder="1" applyAlignment="1">
      <alignment wrapText="1"/>
    </xf>
    <xf numFmtId="2" fontId="70" fillId="14" borderId="8" xfId="0" applyNumberFormat="1" applyFont="1" applyFill="1" applyBorder="1" applyAlignment="1">
      <alignment horizontal="center"/>
    </xf>
    <xf numFmtId="0" fontId="74" fillId="0" borderId="8" xfId="0" applyFont="1" applyBorder="1" applyAlignment="1">
      <alignment horizontal="center"/>
    </xf>
    <xf numFmtId="17" fontId="70" fillId="0" borderId="16" xfId="0" applyNumberFormat="1" applyFont="1" applyBorder="1"/>
    <xf numFmtId="17" fontId="70" fillId="0" borderId="26" xfId="0" applyNumberFormat="1" applyFont="1" applyBorder="1"/>
    <xf numFmtId="173" fontId="10" fillId="0" borderId="25" xfId="0" applyNumberFormat="1" applyFont="1" applyFill="1" applyBorder="1" applyAlignment="1">
      <alignment horizontal="center" vertical="center"/>
    </xf>
    <xf numFmtId="173" fontId="75" fillId="0" borderId="25" xfId="0" applyNumberFormat="1" applyFont="1" applyFill="1" applyBorder="1" applyAlignment="1">
      <alignment horizontal="center" vertical="center"/>
    </xf>
    <xf numFmtId="173" fontId="64" fillId="0" borderId="25" xfId="0" applyNumberFormat="1" applyFont="1" applyFill="1" applyBorder="1" applyAlignment="1">
      <alignment horizontal="center" vertical="center"/>
    </xf>
    <xf numFmtId="173" fontId="10" fillId="15" borderId="25" xfId="0" applyNumberFormat="1" applyFont="1" applyFill="1" applyBorder="1" applyAlignment="1">
      <alignment horizontal="center" vertical="center"/>
    </xf>
    <xf numFmtId="173" fontId="10" fillId="0" borderId="25" xfId="0" applyNumberFormat="1" applyFont="1" applyBorder="1" applyAlignment="1">
      <alignment horizontal="center" vertical="center" wrapText="1"/>
    </xf>
    <xf numFmtId="173" fontId="64" fillId="0" borderId="25" xfId="0" applyNumberFormat="1" applyFont="1" applyBorder="1" applyAlignment="1">
      <alignment horizontal="center" vertical="top" wrapText="1"/>
    </xf>
    <xf numFmtId="173" fontId="56" fillId="0" borderId="25" xfId="0" applyNumberFormat="1" applyFont="1" applyBorder="1" applyAlignment="1">
      <alignment horizontal="center"/>
    </xf>
    <xf numFmtId="4" fontId="56" fillId="0" borderId="25" xfId="0" applyNumberFormat="1" applyFont="1" applyBorder="1" applyAlignment="1">
      <alignment horizontal="center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70" fillId="0" borderId="8" xfId="0" applyFont="1" applyBorder="1" applyAlignment="1">
      <alignment horizontal="left" vertical="top" wrapText="1"/>
    </xf>
    <xf numFmtId="0" fontId="70" fillId="0" borderId="14" xfId="0" applyFont="1" applyBorder="1" applyAlignment="1">
      <alignment horizontal="center"/>
    </xf>
    <xf numFmtId="0" fontId="70" fillId="0" borderId="0" xfId="0" applyFont="1" applyBorder="1" applyAlignment="1">
      <alignment horizontal="center"/>
    </xf>
    <xf numFmtId="0" fontId="70" fillId="0" borderId="34" xfId="0" applyFont="1" applyBorder="1" applyAlignment="1">
      <alignment horizontal="center" vertical="top" wrapText="1"/>
    </xf>
    <xf numFmtId="0" fontId="70" fillId="0" borderId="35" xfId="0" applyFont="1" applyBorder="1" applyAlignment="1">
      <alignment horizontal="center" vertical="top" wrapText="1"/>
    </xf>
    <xf numFmtId="0" fontId="70" fillId="0" borderId="36" xfId="0" applyFont="1" applyBorder="1" applyAlignment="1">
      <alignment horizontal="center" vertical="top" wrapText="1"/>
    </xf>
    <xf numFmtId="0" fontId="76" fillId="0" borderId="37" xfId="0" applyFont="1" applyBorder="1" applyAlignment="1">
      <alignment horizontal="left" vertical="center" wrapText="1"/>
    </xf>
    <xf numFmtId="0" fontId="76" fillId="0" borderId="3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 indent="5"/>
    </xf>
    <xf numFmtId="0" fontId="10" fillId="0" borderId="8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76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 indent="6"/>
    </xf>
    <xf numFmtId="0" fontId="10" fillId="0" borderId="8" xfId="0" applyFont="1" applyBorder="1" applyAlignment="1">
      <alignment horizontal="left" vertical="top" wrapText="1" indent="3"/>
    </xf>
    <xf numFmtId="0" fontId="10" fillId="0" borderId="34" xfId="0" applyFont="1" applyBorder="1" applyAlignment="1">
      <alignment horizontal="left" vertical="top" wrapText="1" indent="6"/>
    </xf>
    <xf numFmtId="0" fontId="10" fillId="0" borderId="35" xfId="0" applyFont="1" applyBorder="1" applyAlignment="1">
      <alignment horizontal="left" vertical="top" wrapText="1" indent="6"/>
    </xf>
    <xf numFmtId="0" fontId="10" fillId="0" borderId="36" xfId="0" applyFont="1" applyBorder="1" applyAlignment="1">
      <alignment horizontal="left" vertical="top" wrapText="1" indent="6"/>
    </xf>
    <xf numFmtId="0" fontId="10" fillId="0" borderId="34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0" fontId="10" fillId="0" borderId="36" xfId="0" applyFont="1" applyBorder="1" applyAlignment="1">
      <alignment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77" fillId="0" borderId="0" xfId="0" applyFont="1" applyBorder="1" applyAlignment="1">
      <alignment horizontal="center" vertical="top" wrapText="1"/>
    </xf>
    <xf numFmtId="0" fontId="13" fillId="0" borderId="28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8" xfId="13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131" applyFont="1" applyFill="1" applyBorder="1" applyAlignment="1">
      <alignment horizontal="center" vertical="top" wrapText="1"/>
    </xf>
    <xf numFmtId="0" fontId="63" fillId="0" borderId="8" xfId="131" applyFont="1" applyFill="1" applyBorder="1" applyAlignment="1">
      <alignment horizontal="center" vertical="top" wrapText="1"/>
    </xf>
    <xf numFmtId="0" fontId="10" fillId="0" borderId="25" xfId="131" applyFont="1" applyFill="1" applyBorder="1" applyAlignment="1">
      <alignment horizontal="center" vertical="top" wrapText="1"/>
    </xf>
    <xf numFmtId="0" fontId="50" fillId="16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185" fontId="56" fillId="0" borderId="0" xfId="0" applyNumberFormat="1" applyFont="1" applyAlignment="1">
      <alignment horizontal="left" vertical="center" wrapText="1"/>
    </xf>
    <xf numFmtId="185" fontId="56" fillId="0" borderId="0" xfId="0" applyNumberFormat="1" applyFont="1" applyAlignment="1">
      <alignment horizontal="left" vertical="center" wrapText="1" indent="2"/>
    </xf>
    <xf numFmtId="0" fontId="51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78">
    <cellStyle name="?" xfId="1"/>
    <cellStyle name="? 2" xfId="2"/>
    <cellStyle name="? 3" xfId="3"/>
    <cellStyle name="_Анализ Долговой позиции на 2005 г" xfId="4"/>
    <cellStyle name="_Анализ потребления" xfId="5"/>
    <cellStyle name="_бизнес-план на 2005 год" xfId="6"/>
    <cellStyle name="_БП-2005 КЭГ" xfId="7"/>
    <cellStyle name="_бюджет КЭС на 2009г" xfId="8"/>
    <cellStyle name="_Выплаты соцхарактера" xfId="9"/>
    <cellStyle name="_КасПлан_за 2009г." xfId="10"/>
    <cellStyle name="_Книга1" xfId="11"/>
    <cellStyle name="_Копия ПОКУПКА - ПРОДАЖА 2010 Грень" xfId="12"/>
    <cellStyle name="_КЭС_БП_отчет_за_4кв.2009г." xfId="13"/>
    <cellStyle name="_КЭС_Табл.к ФР_Апрель" xfId="14"/>
    <cellStyle name="_КЭС-2009-сбыт (измн.) 03.12.2008год" xfId="15"/>
    <cellStyle name="_Приложение 1 ИП на 2005" xfId="16"/>
    <cellStyle name="_Приложение 8 ИП на 2005 для РАО ОКС" xfId="17"/>
    <cellStyle name="_соц для ФР-2010" xfId="18"/>
    <cellStyle name="_Социалка" xfId="19"/>
    <cellStyle name="_т 14" xfId="20"/>
    <cellStyle name="_Ф13" xfId="21"/>
    <cellStyle name="”ќђќ‘ћ‚›‰" xfId="22"/>
    <cellStyle name="”љ‘ђћ‚ђќќ›‰" xfId="23"/>
    <cellStyle name="„…ќ…†ќ›‰" xfId="24"/>
    <cellStyle name="‡ђѓћ‹ћ‚ћљ1" xfId="25"/>
    <cellStyle name="‡ђѓћ‹ћ‚ћљ2" xfId="26"/>
    <cellStyle name="’ћѓћ‚›‰" xfId="27"/>
    <cellStyle name="" xfId="28"/>
    <cellStyle name="" xfId="29"/>
    <cellStyle name="_06 Соб_пот_Мурманская_ обл_почасовые нагр_июнь" xfId="30"/>
    <cellStyle name="_06 Соб_пот_Мурманская_ обл_почасовые нагр_июнь" xfId="31"/>
    <cellStyle name="_Kol_dek2008" xfId="32"/>
    <cellStyle name="_Kol_dek2008" xfId="33"/>
    <cellStyle name="_Акт перетоков Колl_янв2009" xfId="34"/>
    <cellStyle name="_Акт перетоков Колl_янв2009" xfId="35"/>
    <cellStyle name="_Новгород с БетЭлТранс декабрь" xfId="36"/>
    <cellStyle name="_Новгород с БетЭлТранс декабрь" xfId="37"/>
    <cellStyle name="" xfId="38"/>
    <cellStyle name="" xfId="39"/>
    <cellStyle name="_06 Соб_пот_Мурманская_ обл_почасовые нагр_июнь" xfId="40"/>
    <cellStyle name="_06 Соб_пот_Мурманская_ обл_почасовые нагр_июнь" xfId="41"/>
    <cellStyle name="_Kol_dek2008" xfId="42"/>
    <cellStyle name="_Kol_dek2008" xfId="43"/>
    <cellStyle name="_Акт перетоков Колl_янв2009" xfId="44"/>
    <cellStyle name="_Акт перетоков Колl_янв2009" xfId="45"/>
    <cellStyle name="_Новгород с БетЭлТранс декабрь" xfId="46"/>
    <cellStyle name="_Новгород с БетЭлТранс декабрь" xfId="47"/>
    <cellStyle name="" xfId="48"/>
    <cellStyle name="1" xfId="49"/>
    <cellStyle name="2" xfId="50"/>
    <cellStyle name="Comma [0]_laroux" xfId="51"/>
    <cellStyle name="Comma_laroux" xfId="52"/>
    <cellStyle name="Comma0" xfId="53"/>
    <cellStyle name="Currency [0]" xfId="54"/>
    <cellStyle name="Currency_laroux" xfId="55"/>
    <cellStyle name="Currency0" xfId="56"/>
    <cellStyle name="Date" xfId="57"/>
    <cellStyle name="Fixed" xfId="58"/>
    <cellStyle name="Heading 1" xfId="59"/>
    <cellStyle name="Heading 2" xfId="60"/>
    <cellStyle name="Normal_ASUS" xfId="61"/>
    <cellStyle name="Normal1" xfId="62"/>
    <cellStyle name="Price_Body" xfId="63"/>
    <cellStyle name="S0" xfId="64"/>
    <cellStyle name="S1" xfId="65"/>
    <cellStyle name="S10" xfId="66"/>
    <cellStyle name="S11" xfId="67"/>
    <cellStyle name="S2" xfId="68"/>
    <cellStyle name="S3" xfId="69"/>
    <cellStyle name="S4" xfId="70"/>
    <cellStyle name="S5" xfId="71"/>
    <cellStyle name="S6" xfId="72"/>
    <cellStyle name="S7" xfId="73"/>
    <cellStyle name="S8" xfId="74"/>
    <cellStyle name="S9" xfId="75"/>
    <cellStyle name="Total" xfId="76"/>
    <cellStyle name="Беззащитный" xfId="77"/>
    <cellStyle name="Гиперссылка" xfId="78" builtinId="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й заголовок" xfId="85"/>
    <cellStyle name="Мой заголовок листа" xfId="86"/>
    <cellStyle name="Мои наименования показателей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31"/>
    <cellStyle name="Процентный" xfId="132" builtinId="5"/>
    <cellStyle name="Процентный 2" xfId="133"/>
    <cellStyle name="Процентный 3" xfId="134"/>
    <cellStyle name="Стиль 1" xfId="135"/>
    <cellStyle name="ТЕКСТ" xfId="136"/>
    <cellStyle name="Текстовый" xfId="137"/>
    <cellStyle name="Тысячи [0]_3Com" xfId="138"/>
    <cellStyle name="Тысячи_3Com" xfId="139"/>
    <cellStyle name="Финансовый [0] 2" xfId="140"/>
    <cellStyle name="Финансовый 2" xfId="141"/>
    <cellStyle name="Финансовый 2 2" xfId="142"/>
    <cellStyle name="Финансовый 2 3" xfId="143"/>
    <cellStyle name="Финансовый 3" xfId="144"/>
    <cellStyle name="Финансовый 4" xfId="145"/>
    <cellStyle name="Финансовый 5" xfId="146"/>
    <cellStyle name="Финансовый 6" xfId="147"/>
    <cellStyle name="Формула" xfId="148"/>
    <cellStyle name="ФормулаВБ" xfId="149"/>
    <cellStyle name="ФормулаНаКонтроль" xfId="150"/>
    <cellStyle name="Џђћ–…ќ’ќ›‰" xfId="151"/>
    <cellStyle name="㼿" xfId="152"/>
    <cellStyle name="㼿?" xfId="153"/>
    <cellStyle name="㼿? 2" xfId="154"/>
    <cellStyle name="㼿㼿" xfId="155"/>
    <cellStyle name="㼿㼿 2" xfId="156"/>
    <cellStyle name="㼿㼿?" xfId="157"/>
    <cellStyle name="㼿㼿? 2" xfId="158"/>
    <cellStyle name="㼿㼿? 3" xfId="159"/>
    <cellStyle name="㼿㼿_План окт-дек11с план ценами для прогноза 4кв(04 10 11)_готовый для отправки" xfId="160"/>
    <cellStyle name="㼿㼿㼿" xfId="161"/>
    <cellStyle name="㼿㼿㼿 2" xfId="162"/>
    <cellStyle name="㼿㼿㼿 3" xfId="163"/>
    <cellStyle name="㼿㼿㼿?" xfId="164"/>
    <cellStyle name="㼿㼿㼿? 2" xfId="165"/>
    <cellStyle name="㼿㼿㼿? 3" xfId="166"/>
    <cellStyle name="㼿㼿㼿_План окт-дек11с план ценами для прогноза 4кв(04 10 11)_готовый для отправки" xfId="167"/>
    <cellStyle name="㼿㼿㼿㼿" xfId="168"/>
    <cellStyle name="㼿㼿㼿㼿?" xfId="169"/>
    <cellStyle name="㼿㼿㼿㼿㼿" xfId="170"/>
    <cellStyle name="㼿㼿㼿㼿㼿?" xfId="171"/>
    <cellStyle name="㼿㼿㼿㼿㼿㼿" xfId="172"/>
    <cellStyle name="㼿㼿㼿㼿㼿㼿?" xfId="173"/>
    <cellStyle name="㼿㼿㼿㼿㼿㼿㼿" xfId="174"/>
    <cellStyle name="㼿㼿㼿㼿㼿㼿㼿㼿" xfId="175"/>
    <cellStyle name="㼿㼿㼿㼿㼿㼿㼿㼿㼿" xfId="176"/>
    <cellStyle name="㼿㼿㼿㼿㼿㼿㼿㼿㼿㼿" xfId="1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alina.kubrysheva\Local%20Settings\Temporary%20Internet%20Files\Content.Outlook\NEDYVUUH\5.%20&#1055;&#1088;&#1077;&#1076;&#1074;&#1072;&#1088;&#1080;&#1090;&#1077;&#1083;&#1100;&#1085;&#1099;&#1077;%20&#1094;&#1077;&#1085;&#1099;%20&#1050;&#1069;&#1057;_&#1084;&#1072;&#108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2_ЦК"/>
      <sheetName val="3_ЦК "/>
      <sheetName val="4_ЦК "/>
      <sheetName val="5_ЦК "/>
      <sheetName val="6_ЦК"/>
      <sheetName val="Расчет св.цен (v1 итог)"/>
      <sheetName val="Оценка Апрель"/>
      <sheetName val="Форма для АПиТ"/>
      <sheetName val="СВНЦ_сайт А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18"/>
  <sheetViews>
    <sheetView topLeftCell="A70" zoomScale="70" zoomScaleNormal="70" workbookViewId="0">
      <selection activeCell="E123" sqref="E123"/>
    </sheetView>
  </sheetViews>
  <sheetFormatPr defaultRowHeight="12.75" outlineLevelCol="1"/>
  <cols>
    <col min="1" max="1" width="9.5703125" style="6" customWidth="1"/>
    <col min="2" max="2" width="9.42578125" style="6" customWidth="1"/>
    <col min="3" max="3" width="7.7109375" style="6" customWidth="1"/>
    <col min="4" max="6" width="11" style="6" customWidth="1"/>
    <col min="7" max="7" width="13.85546875" style="6" customWidth="1"/>
    <col min="8" max="8" width="15.140625" style="6" customWidth="1"/>
    <col min="9" max="9" width="17.5703125" style="6" customWidth="1" outlineLevel="1"/>
    <col min="10" max="10" width="9.85546875" style="6" customWidth="1" outlineLevel="1"/>
    <col min="11" max="11" width="11.42578125" style="6" customWidth="1" outlineLevel="1"/>
    <col min="12" max="12" width="13" style="6" customWidth="1" outlineLevel="1"/>
    <col min="13" max="13" width="12.85546875" style="6" customWidth="1" outlineLevel="1"/>
    <col min="14" max="14" width="9.85546875" style="6" customWidth="1" outlineLevel="1"/>
    <col min="15" max="15" width="31.140625" style="6" customWidth="1" outlineLevel="1"/>
    <col min="16" max="16" width="12.140625" style="6" customWidth="1" outlineLevel="1"/>
    <col min="17" max="17" width="21.42578125" style="6" customWidth="1" outlineLevel="1"/>
    <col min="18" max="18" width="12" style="6" customWidth="1" outlineLevel="1"/>
    <col min="19" max="19" width="2.140625" style="11" customWidth="1"/>
    <col min="20" max="16384" width="9.140625" style="6"/>
  </cols>
  <sheetData>
    <row r="1" spans="1:19" ht="18.75">
      <c r="A1" s="24" t="s">
        <v>22</v>
      </c>
    </row>
    <row r="2" spans="1:19" ht="18.75">
      <c r="A2" s="24" t="s">
        <v>80</v>
      </c>
      <c r="F2" s="18"/>
      <c r="G2" s="23"/>
      <c r="H2" s="23" t="s">
        <v>85</v>
      </c>
      <c r="I2" s="24" t="s">
        <v>58</v>
      </c>
    </row>
    <row r="3" spans="1:19" ht="15.75">
      <c r="A3" s="17"/>
      <c r="F3" s="12"/>
    </row>
    <row r="4" spans="1:19" s="11" customFormat="1" ht="18.75">
      <c r="A4" s="176" t="s">
        <v>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19" s="11" customFormat="1" ht="29.25" customHeight="1">
      <c r="A5" s="177" t="s">
        <v>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</row>
    <row r="6" spans="1:19" ht="21.75" customHeight="1" thickBot="1">
      <c r="A6" s="163" t="s">
        <v>60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</row>
    <row r="7" spans="1:19" ht="33.75" customHeight="1">
      <c r="A7" s="164" t="s">
        <v>62</v>
      </c>
      <c r="B7" s="165"/>
      <c r="C7" s="165"/>
      <c r="D7" s="168" t="s">
        <v>7</v>
      </c>
      <c r="E7" s="168"/>
      <c r="F7" s="168"/>
      <c r="G7" s="168"/>
      <c r="H7" s="168"/>
      <c r="I7" s="170" t="s">
        <v>48</v>
      </c>
      <c r="J7" s="170"/>
      <c r="K7" s="170"/>
      <c r="L7" s="170"/>
      <c r="M7" s="170"/>
      <c r="N7" s="170"/>
      <c r="O7" s="170"/>
      <c r="P7" s="170"/>
      <c r="Q7" s="170"/>
      <c r="R7" s="171"/>
    </row>
    <row r="8" spans="1:19" s="4" customFormat="1" ht="42.75" customHeight="1">
      <c r="A8" s="166"/>
      <c r="B8" s="167"/>
      <c r="C8" s="167"/>
      <c r="D8" s="169"/>
      <c r="E8" s="169"/>
      <c r="F8" s="169"/>
      <c r="G8" s="169"/>
      <c r="H8" s="169"/>
      <c r="I8" s="172" t="s">
        <v>49</v>
      </c>
      <c r="J8" s="173" t="s">
        <v>59</v>
      </c>
      <c r="K8" s="173"/>
      <c r="L8" s="173"/>
      <c r="M8" s="173"/>
      <c r="N8" s="173"/>
      <c r="O8" s="174" t="s">
        <v>51</v>
      </c>
      <c r="P8" s="173" t="s">
        <v>81</v>
      </c>
      <c r="Q8" s="173"/>
      <c r="R8" s="175"/>
      <c r="S8" s="5"/>
    </row>
    <row r="9" spans="1:19" s="4" customFormat="1" ht="57" customHeight="1">
      <c r="A9" s="166"/>
      <c r="B9" s="167"/>
      <c r="C9" s="167"/>
      <c r="D9" s="50" t="s">
        <v>0</v>
      </c>
      <c r="E9" s="50" t="s">
        <v>1</v>
      </c>
      <c r="F9" s="50" t="s">
        <v>2</v>
      </c>
      <c r="G9" s="50" t="s">
        <v>3</v>
      </c>
      <c r="H9" s="50" t="s">
        <v>4</v>
      </c>
      <c r="I9" s="172"/>
      <c r="J9" s="1" t="s">
        <v>0</v>
      </c>
      <c r="K9" s="1" t="s">
        <v>1</v>
      </c>
      <c r="L9" s="1" t="s">
        <v>2</v>
      </c>
      <c r="M9" s="1" t="s">
        <v>3</v>
      </c>
      <c r="N9" s="1" t="s">
        <v>4</v>
      </c>
      <c r="O9" s="174"/>
      <c r="P9" s="100" t="s">
        <v>67</v>
      </c>
      <c r="Q9" s="100" t="s">
        <v>71</v>
      </c>
      <c r="R9" s="49" t="s">
        <v>68</v>
      </c>
      <c r="S9" s="5"/>
    </row>
    <row r="10" spans="1:19" s="53" customFormat="1" ht="15.75" customHeight="1">
      <c r="A10" s="157">
        <v>1</v>
      </c>
      <c r="B10" s="158"/>
      <c r="C10" s="158"/>
      <c r="D10" s="159" t="s">
        <v>70</v>
      </c>
      <c r="E10" s="159"/>
      <c r="F10" s="159"/>
      <c r="G10" s="159"/>
      <c r="H10" s="159"/>
      <c r="I10" s="73">
        <v>3</v>
      </c>
      <c r="J10" s="160">
        <v>4</v>
      </c>
      <c r="K10" s="160"/>
      <c r="L10" s="160"/>
      <c r="M10" s="160"/>
      <c r="N10" s="160"/>
      <c r="O10" s="74">
        <v>5</v>
      </c>
      <c r="P10" s="74">
        <v>6</v>
      </c>
      <c r="Q10" s="74">
        <v>7</v>
      </c>
      <c r="R10" s="75" t="s">
        <v>69</v>
      </c>
      <c r="S10" s="52"/>
    </row>
    <row r="11" spans="1:19" s="4" customFormat="1" ht="15.75" customHeight="1">
      <c r="A11" s="161" t="s">
        <v>63</v>
      </c>
      <c r="B11" s="162"/>
      <c r="C11" s="162"/>
      <c r="D11" s="58">
        <f>$I11+$J11+$O11+$R11</f>
        <v>1600.1800000000003</v>
      </c>
      <c r="E11" s="58">
        <f>$I11+$K11+$O11+$R11</f>
        <v>1489.0900000000001</v>
      </c>
      <c r="F11" s="58">
        <f>$I11+$L11+$O11+$R11</f>
        <v>2528.83</v>
      </c>
      <c r="G11" s="58">
        <f>$I11+$M11+$O11+$R11</f>
        <v>2929.0099999999998</v>
      </c>
      <c r="H11" s="58">
        <f>$I11+$N11+$O11+$R11</f>
        <v>3891.5499999999997</v>
      </c>
      <c r="I11" s="56">
        <f>H39</f>
        <v>1117.0600000000002</v>
      </c>
      <c r="J11" s="56">
        <f>387.49</f>
        <v>387.49</v>
      </c>
      <c r="K11" s="57">
        <f>387.49-111.09</f>
        <v>276.39999999999998</v>
      </c>
      <c r="L11" s="56">
        <v>1316.14</v>
      </c>
      <c r="M11" s="56">
        <f>1716.32</f>
        <v>1716.32</v>
      </c>
      <c r="N11" s="56">
        <v>2678.86</v>
      </c>
      <c r="O11" s="101">
        <v>2.64</v>
      </c>
      <c r="P11" s="88">
        <v>0.18920000000000001</v>
      </c>
      <c r="Q11" s="89">
        <v>0.44</v>
      </c>
      <c r="R11" s="49">
        <f>ROUND(P11*Q11*I11,2)</f>
        <v>92.99</v>
      </c>
      <c r="S11" s="5"/>
    </row>
    <row r="12" spans="1:19" s="4" customFormat="1" ht="15.75" customHeight="1">
      <c r="A12" s="161" t="s">
        <v>64</v>
      </c>
      <c r="B12" s="162"/>
      <c r="C12" s="162"/>
      <c r="D12" s="58">
        <f>$I12+$J12+$O12+$R12</f>
        <v>1592.6600000000003</v>
      </c>
      <c r="E12" s="58">
        <f>$I12+$K12+$O12+$R12</f>
        <v>1481.5700000000002</v>
      </c>
      <c r="F12" s="58">
        <f>$I12+$L12+$O12+$R12</f>
        <v>2521.31</v>
      </c>
      <c r="G12" s="58">
        <f>$I12+$M12+$O12+$R12</f>
        <v>2921.49</v>
      </c>
      <c r="H12" s="58">
        <f>$I12+$N12+$O12+$R12</f>
        <v>3884.0299999999997</v>
      </c>
      <c r="I12" s="51">
        <f t="shared" ref="I12:N14" si="0">I11</f>
        <v>1117.0600000000002</v>
      </c>
      <c r="J12" s="51">
        <f t="shared" si="0"/>
        <v>387.49</v>
      </c>
      <c r="K12" s="51">
        <f t="shared" si="0"/>
        <v>276.39999999999998</v>
      </c>
      <c r="L12" s="51">
        <f t="shared" si="0"/>
        <v>1316.14</v>
      </c>
      <c r="M12" s="51">
        <f t="shared" si="0"/>
        <v>1716.32</v>
      </c>
      <c r="N12" s="51">
        <f t="shared" si="0"/>
        <v>2678.86</v>
      </c>
      <c r="O12" s="51">
        <f>O11</f>
        <v>2.64</v>
      </c>
      <c r="P12" s="90">
        <v>0.1739</v>
      </c>
      <c r="Q12" s="91">
        <v>0.44</v>
      </c>
      <c r="R12" s="49">
        <f>ROUND(P12*Q12*I12,2)</f>
        <v>85.47</v>
      </c>
      <c r="S12" s="5"/>
    </row>
    <row r="13" spans="1:19" s="4" customFormat="1" ht="15.75" customHeight="1">
      <c r="A13" s="161" t="s">
        <v>65</v>
      </c>
      <c r="B13" s="162"/>
      <c r="C13" s="162"/>
      <c r="D13" s="58">
        <f>$I13+$J13+$O13+$R13</f>
        <v>1563.2700000000002</v>
      </c>
      <c r="E13" s="58">
        <f>$I13+$K13+$O13+$R13</f>
        <v>1452.18</v>
      </c>
      <c r="F13" s="58">
        <f>$I13+$L13+$O13+$R13</f>
        <v>2491.92</v>
      </c>
      <c r="G13" s="58">
        <f>$I13+$M13+$O13+$R13</f>
        <v>2892.1</v>
      </c>
      <c r="H13" s="58">
        <f>$I13+$N13+$O13+$R13</f>
        <v>3854.64</v>
      </c>
      <c r="I13" s="51">
        <f>I12</f>
        <v>1117.0600000000002</v>
      </c>
      <c r="J13" s="51">
        <f t="shared" si="0"/>
        <v>387.49</v>
      </c>
      <c r="K13" s="51">
        <f t="shared" si="0"/>
        <v>276.39999999999998</v>
      </c>
      <c r="L13" s="51">
        <f t="shared" si="0"/>
        <v>1316.14</v>
      </c>
      <c r="M13" s="51">
        <f t="shared" si="0"/>
        <v>1716.32</v>
      </c>
      <c r="N13" s="51">
        <f t="shared" si="0"/>
        <v>2678.86</v>
      </c>
      <c r="O13" s="51">
        <f>O12</f>
        <v>2.64</v>
      </c>
      <c r="P13" s="90">
        <v>0.11409999999999999</v>
      </c>
      <c r="Q13" s="91">
        <v>0.44</v>
      </c>
      <c r="R13" s="49">
        <f>ROUND(P13*Q13*I13,2)</f>
        <v>56.08</v>
      </c>
      <c r="S13" s="5"/>
    </row>
    <row r="14" spans="1:19" s="4" customFormat="1" ht="15.75" customHeight="1" thickBot="1">
      <c r="A14" s="148" t="s">
        <v>66</v>
      </c>
      <c r="B14" s="149"/>
      <c r="C14" s="149"/>
      <c r="D14" s="59">
        <f>$I14+$J14+$O14+$R14</f>
        <v>1540.0200000000002</v>
      </c>
      <c r="E14" s="59">
        <f>$I14+$K14+$O14+$R14</f>
        <v>1428.93</v>
      </c>
      <c r="F14" s="59">
        <f>$I14+$L14+$O14+$R14</f>
        <v>2468.67</v>
      </c>
      <c r="G14" s="59">
        <f>$I14+$M14+$O14+$R14</f>
        <v>2868.85</v>
      </c>
      <c r="H14" s="59">
        <f>$I14+$N14+$O14+$R14</f>
        <v>3831.39</v>
      </c>
      <c r="I14" s="54">
        <f>I13</f>
        <v>1117.0600000000002</v>
      </c>
      <c r="J14" s="54">
        <f t="shared" si="0"/>
        <v>387.49</v>
      </c>
      <c r="K14" s="54">
        <f t="shared" si="0"/>
        <v>276.39999999999998</v>
      </c>
      <c r="L14" s="54">
        <f t="shared" si="0"/>
        <v>1316.14</v>
      </c>
      <c r="M14" s="54">
        <f t="shared" si="0"/>
        <v>1716.32</v>
      </c>
      <c r="N14" s="54">
        <f t="shared" si="0"/>
        <v>2678.86</v>
      </c>
      <c r="O14" s="54">
        <f>O13</f>
        <v>2.64</v>
      </c>
      <c r="P14" s="92">
        <v>6.6799999999999998E-2</v>
      </c>
      <c r="Q14" s="93">
        <v>0.44</v>
      </c>
      <c r="R14" s="55">
        <f>ROUND(P14*Q14*I14,2)</f>
        <v>32.83</v>
      </c>
      <c r="S14" s="5"/>
    </row>
    <row r="15" spans="1:19" s="65" customFormat="1" ht="15.75" customHeight="1">
      <c r="A15" s="150"/>
      <c r="B15" s="150"/>
      <c r="C15" s="150"/>
      <c r="D15" s="60"/>
      <c r="E15" s="60"/>
      <c r="F15" s="60"/>
      <c r="G15" s="60"/>
      <c r="H15" s="60"/>
      <c r="I15" s="61"/>
      <c r="J15" s="61"/>
      <c r="K15" s="61"/>
      <c r="L15" s="61"/>
      <c r="M15" s="61"/>
      <c r="N15" s="61"/>
      <c r="O15" s="61"/>
      <c r="P15" s="62"/>
      <c r="Q15" s="61"/>
      <c r="R15" s="63"/>
      <c r="S15" s="64"/>
    </row>
    <row r="16" spans="1:19">
      <c r="A16" s="2"/>
      <c r="B16" s="2"/>
      <c r="C16" s="2"/>
      <c r="D16" s="7"/>
      <c r="E16" s="7"/>
      <c r="F16" s="7"/>
      <c r="G16" s="7"/>
      <c r="H16" s="7"/>
      <c r="I16" s="8"/>
      <c r="J16" s="9"/>
      <c r="L16" s="9"/>
      <c r="M16" s="9"/>
      <c r="N16" s="9"/>
      <c r="O16" s="2"/>
      <c r="P16" s="2"/>
      <c r="Q16" s="2"/>
      <c r="R16" s="2"/>
    </row>
    <row r="17" spans="1:27" ht="29.25" customHeight="1" thickBot="1">
      <c r="A17" s="163" t="s">
        <v>72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27" ht="33.75" customHeight="1">
      <c r="A18" s="164" t="s">
        <v>62</v>
      </c>
      <c r="B18" s="165"/>
      <c r="C18" s="165"/>
      <c r="D18" s="168" t="s">
        <v>7</v>
      </c>
      <c r="E18" s="168"/>
      <c r="F18" s="168"/>
      <c r="G18" s="168"/>
      <c r="H18" s="168"/>
      <c r="I18" s="170" t="s">
        <v>48</v>
      </c>
      <c r="J18" s="170"/>
      <c r="K18" s="170"/>
      <c r="L18" s="170"/>
      <c r="M18" s="170"/>
      <c r="N18" s="170"/>
      <c r="O18" s="170"/>
      <c r="P18" s="170"/>
      <c r="Q18" s="170"/>
      <c r="R18" s="171"/>
    </row>
    <row r="19" spans="1:27" s="4" customFormat="1" ht="43.5" customHeight="1">
      <c r="A19" s="166"/>
      <c r="B19" s="167"/>
      <c r="C19" s="167"/>
      <c r="D19" s="169"/>
      <c r="E19" s="169"/>
      <c r="F19" s="169"/>
      <c r="G19" s="169"/>
      <c r="H19" s="169"/>
      <c r="I19" s="172" t="s">
        <v>49</v>
      </c>
      <c r="J19" s="173" t="s">
        <v>59</v>
      </c>
      <c r="K19" s="173"/>
      <c r="L19" s="173"/>
      <c r="M19" s="173"/>
      <c r="N19" s="173"/>
      <c r="O19" s="174" t="s">
        <v>51</v>
      </c>
      <c r="P19" s="173" t="s">
        <v>81</v>
      </c>
      <c r="Q19" s="173"/>
      <c r="R19" s="175"/>
      <c r="S19" s="5"/>
    </row>
    <row r="20" spans="1:27" s="4" customFormat="1" ht="57" customHeight="1">
      <c r="A20" s="166"/>
      <c r="B20" s="167"/>
      <c r="C20" s="167"/>
      <c r="D20" s="50" t="s">
        <v>0</v>
      </c>
      <c r="E20" s="50" t="s">
        <v>1</v>
      </c>
      <c r="F20" s="50" t="s">
        <v>2</v>
      </c>
      <c r="G20" s="50" t="s">
        <v>3</v>
      </c>
      <c r="H20" s="50" t="s">
        <v>4</v>
      </c>
      <c r="I20" s="172"/>
      <c r="J20" s="50" t="s">
        <v>0</v>
      </c>
      <c r="K20" s="50" t="s">
        <v>1</v>
      </c>
      <c r="L20" s="50" t="s">
        <v>2</v>
      </c>
      <c r="M20" s="50" t="s">
        <v>3</v>
      </c>
      <c r="N20" s="50" t="s">
        <v>4</v>
      </c>
      <c r="O20" s="174"/>
      <c r="P20" s="100" t="s">
        <v>67</v>
      </c>
      <c r="Q20" s="100" t="s">
        <v>71</v>
      </c>
      <c r="R20" s="49" t="s">
        <v>68</v>
      </c>
      <c r="S20" s="5"/>
    </row>
    <row r="21" spans="1:27" s="53" customFormat="1" ht="15.75" customHeight="1">
      <c r="A21" s="157">
        <v>1</v>
      </c>
      <c r="B21" s="158"/>
      <c r="C21" s="158"/>
      <c r="D21" s="159" t="s">
        <v>70</v>
      </c>
      <c r="E21" s="159"/>
      <c r="F21" s="159"/>
      <c r="G21" s="159"/>
      <c r="H21" s="159"/>
      <c r="I21" s="73">
        <v>3</v>
      </c>
      <c r="J21" s="160">
        <v>4</v>
      </c>
      <c r="K21" s="160"/>
      <c r="L21" s="160"/>
      <c r="M21" s="160"/>
      <c r="N21" s="160"/>
      <c r="O21" s="74">
        <v>5</v>
      </c>
      <c r="P21" s="74">
        <v>6</v>
      </c>
      <c r="Q21" s="74">
        <v>7</v>
      </c>
      <c r="R21" s="75" t="s">
        <v>69</v>
      </c>
      <c r="S21" s="52"/>
    </row>
    <row r="22" spans="1:27" s="4" customFormat="1" ht="15.75" customHeight="1">
      <c r="A22" s="161" t="s">
        <v>63</v>
      </c>
      <c r="B22" s="162"/>
      <c r="C22" s="162"/>
      <c r="D22" s="58">
        <f>$I22+$J22+$O22+$R22</f>
        <v>1212.6900000000003</v>
      </c>
      <c r="E22" s="58">
        <f>$I22+$K22+$O22+$R22</f>
        <v>1212.6900000000003</v>
      </c>
      <c r="F22" s="58">
        <f>$I22+$L22+$O22+$R22</f>
        <v>1212.6900000000003</v>
      </c>
      <c r="G22" s="58">
        <f>$I22+$M22+$O22+$R22</f>
        <v>1212.6900000000003</v>
      </c>
      <c r="H22" s="58">
        <f>$I22+$N22+$O22+$R22</f>
        <v>1212.6900000000003</v>
      </c>
      <c r="I22" s="51">
        <f>I11</f>
        <v>1117.0600000000002</v>
      </c>
      <c r="J22" s="51"/>
      <c r="K22" s="51"/>
      <c r="L22" s="51"/>
      <c r="M22" s="51"/>
      <c r="N22" s="51"/>
      <c r="O22" s="51">
        <f>O11</f>
        <v>2.64</v>
      </c>
      <c r="P22" s="76">
        <f t="shared" ref="P22:Q25" si="1">P11</f>
        <v>0.18920000000000001</v>
      </c>
      <c r="Q22" s="77">
        <f t="shared" si="1"/>
        <v>0.44</v>
      </c>
      <c r="R22" s="49">
        <f>ROUND(P22*Q22*I22,2)</f>
        <v>92.99</v>
      </c>
      <c r="S22" s="5"/>
    </row>
    <row r="23" spans="1:27" s="4" customFormat="1" ht="15.75" customHeight="1">
      <c r="A23" s="161" t="s">
        <v>64</v>
      </c>
      <c r="B23" s="162"/>
      <c r="C23" s="162"/>
      <c r="D23" s="58">
        <f>$I23+$J23+$O23+$R23</f>
        <v>1205.1700000000003</v>
      </c>
      <c r="E23" s="58">
        <f>$I23+$K23+$O23+$R23</f>
        <v>1205.1700000000003</v>
      </c>
      <c r="F23" s="58">
        <f>$I23+$L23+$O23+$R23</f>
        <v>1205.1700000000003</v>
      </c>
      <c r="G23" s="58">
        <f>$I23+$M23+$O23+$R23</f>
        <v>1205.1700000000003</v>
      </c>
      <c r="H23" s="58">
        <f>$I23+$N23+$O23+$R23</f>
        <v>1205.1700000000003</v>
      </c>
      <c r="I23" s="51">
        <f>I12</f>
        <v>1117.0600000000002</v>
      </c>
      <c r="J23" s="51"/>
      <c r="K23" s="51"/>
      <c r="L23" s="51"/>
      <c r="M23" s="51"/>
      <c r="N23" s="51"/>
      <c r="O23" s="51">
        <f>O12</f>
        <v>2.64</v>
      </c>
      <c r="P23" s="76">
        <f t="shared" si="1"/>
        <v>0.1739</v>
      </c>
      <c r="Q23" s="77">
        <f t="shared" si="1"/>
        <v>0.44</v>
      </c>
      <c r="R23" s="49">
        <f>ROUND(P23*Q23*I23,2)</f>
        <v>85.47</v>
      </c>
      <c r="S23" s="5"/>
    </row>
    <row r="24" spans="1:27" s="4" customFormat="1" ht="15.75" customHeight="1">
      <c r="A24" s="161" t="s">
        <v>65</v>
      </c>
      <c r="B24" s="162"/>
      <c r="C24" s="162"/>
      <c r="D24" s="58">
        <f>$I24+$J24+$O24+$R24</f>
        <v>1175.7800000000002</v>
      </c>
      <c r="E24" s="58">
        <f>$I24+$K24+$O24+$R24</f>
        <v>1175.7800000000002</v>
      </c>
      <c r="F24" s="58">
        <f>$I24+$L24+$O24+$R24</f>
        <v>1175.7800000000002</v>
      </c>
      <c r="G24" s="58">
        <f>$I24+$M24+$O24+$R24</f>
        <v>1175.7800000000002</v>
      </c>
      <c r="H24" s="58">
        <f>$I24+$N24+$O24+$R24</f>
        <v>1175.7800000000002</v>
      </c>
      <c r="I24" s="51">
        <f>I13</f>
        <v>1117.0600000000002</v>
      </c>
      <c r="J24" s="51"/>
      <c r="K24" s="51"/>
      <c r="L24" s="51"/>
      <c r="M24" s="51"/>
      <c r="N24" s="51"/>
      <c r="O24" s="51">
        <f>O13</f>
        <v>2.64</v>
      </c>
      <c r="P24" s="76">
        <f t="shared" si="1"/>
        <v>0.11409999999999999</v>
      </c>
      <c r="Q24" s="77">
        <f t="shared" si="1"/>
        <v>0.44</v>
      </c>
      <c r="R24" s="49">
        <f>ROUND(P24*Q24*I24,2)</f>
        <v>56.08</v>
      </c>
      <c r="S24" s="5"/>
    </row>
    <row r="25" spans="1:27" s="4" customFormat="1" ht="15.75" customHeight="1" thickBot="1">
      <c r="A25" s="148" t="s">
        <v>66</v>
      </c>
      <c r="B25" s="149"/>
      <c r="C25" s="149"/>
      <c r="D25" s="59">
        <f>$I25+$J25+$O25+$R25</f>
        <v>1152.5300000000002</v>
      </c>
      <c r="E25" s="59">
        <f>$I25+$K25+$O25+$R25</f>
        <v>1152.5300000000002</v>
      </c>
      <c r="F25" s="59">
        <f>$I25+$L25+$O25+$R25</f>
        <v>1152.5300000000002</v>
      </c>
      <c r="G25" s="59">
        <f>$I25+$M25+$O25+$R25</f>
        <v>1152.5300000000002</v>
      </c>
      <c r="H25" s="59">
        <f>$I25+$N25+$O25+$R25</f>
        <v>1152.5300000000002</v>
      </c>
      <c r="I25" s="54">
        <f>I14</f>
        <v>1117.0600000000002</v>
      </c>
      <c r="J25" s="54"/>
      <c r="K25" s="54"/>
      <c r="L25" s="54"/>
      <c r="M25" s="54"/>
      <c r="N25" s="54"/>
      <c r="O25" s="54">
        <f>O14</f>
        <v>2.64</v>
      </c>
      <c r="P25" s="86">
        <f t="shared" si="1"/>
        <v>6.6799999999999998E-2</v>
      </c>
      <c r="Q25" s="87">
        <f t="shared" si="1"/>
        <v>0.44</v>
      </c>
      <c r="R25" s="55">
        <f>ROUND(P25*Q25*I25,2)</f>
        <v>32.83</v>
      </c>
      <c r="S25" s="5"/>
    </row>
    <row r="26" spans="1:27" s="65" customFormat="1" ht="15.75" customHeight="1">
      <c r="A26" s="150"/>
      <c r="B26" s="150"/>
      <c r="C26" s="150"/>
      <c r="D26" s="60"/>
      <c r="E26" s="60"/>
      <c r="F26" s="60"/>
      <c r="G26" s="60"/>
      <c r="H26" s="60"/>
      <c r="I26" s="61"/>
      <c r="J26" s="61"/>
      <c r="K26" s="61"/>
      <c r="L26" s="61"/>
      <c r="M26" s="61"/>
      <c r="N26" s="61"/>
      <c r="O26" s="61"/>
      <c r="P26" s="62"/>
      <c r="Q26" s="61"/>
      <c r="R26" s="63"/>
      <c r="S26" s="64"/>
    </row>
    <row r="27" spans="1:27">
      <c r="A27" s="2"/>
      <c r="B27" s="2"/>
      <c r="C27" s="2"/>
      <c r="D27" s="7"/>
      <c r="E27" s="7"/>
      <c r="F27" s="7"/>
      <c r="G27" s="7"/>
      <c r="H27" s="7"/>
      <c r="I27" s="10"/>
      <c r="J27" s="9"/>
      <c r="L27" s="9"/>
      <c r="M27" s="9"/>
      <c r="N27" s="9"/>
      <c r="O27" s="2"/>
      <c r="P27" s="2"/>
      <c r="Q27" s="2"/>
      <c r="R27" s="3"/>
    </row>
    <row r="28" spans="1:27" ht="36" customHeight="1" thickBot="1">
      <c r="A28" s="163" t="s">
        <v>61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T28" s="11"/>
      <c r="U28" s="11"/>
      <c r="V28" s="11"/>
      <c r="W28" s="11"/>
      <c r="X28" s="11"/>
      <c r="Y28" s="11"/>
      <c r="Z28" s="11"/>
      <c r="AA28" s="11"/>
    </row>
    <row r="29" spans="1:27" ht="33.75" customHeight="1">
      <c r="A29" s="164" t="s">
        <v>62</v>
      </c>
      <c r="B29" s="165"/>
      <c r="C29" s="165"/>
      <c r="D29" s="168" t="s">
        <v>7</v>
      </c>
      <c r="E29" s="168"/>
      <c r="F29" s="168"/>
      <c r="G29" s="168"/>
      <c r="H29" s="168"/>
      <c r="I29" s="170" t="s">
        <v>48</v>
      </c>
      <c r="J29" s="170"/>
      <c r="K29" s="170"/>
      <c r="L29" s="170"/>
      <c r="M29" s="170"/>
      <c r="N29" s="170"/>
      <c r="O29" s="170"/>
      <c r="P29" s="170"/>
      <c r="Q29" s="170"/>
      <c r="R29" s="171"/>
      <c r="T29" s="11"/>
      <c r="U29" s="11"/>
      <c r="V29" s="11"/>
      <c r="W29" s="11"/>
      <c r="X29" s="11"/>
      <c r="Y29" s="11"/>
      <c r="Z29" s="11"/>
      <c r="AA29" s="11"/>
    </row>
    <row r="30" spans="1:27" s="4" customFormat="1" ht="42.75" customHeight="1">
      <c r="A30" s="166"/>
      <c r="B30" s="167"/>
      <c r="C30" s="167"/>
      <c r="D30" s="169"/>
      <c r="E30" s="169"/>
      <c r="F30" s="169"/>
      <c r="G30" s="169"/>
      <c r="H30" s="169"/>
      <c r="I30" s="172" t="s">
        <v>49</v>
      </c>
      <c r="J30" s="173" t="s">
        <v>59</v>
      </c>
      <c r="K30" s="173"/>
      <c r="L30" s="173"/>
      <c r="M30" s="173"/>
      <c r="N30" s="173"/>
      <c r="O30" s="174" t="s">
        <v>51</v>
      </c>
      <c r="P30" s="173" t="s">
        <v>50</v>
      </c>
      <c r="Q30" s="173"/>
      <c r="R30" s="175"/>
      <c r="S30" s="5"/>
      <c r="T30" s="5"/>
      <c r="U30" s="5"/>
      <c r="V30" s="5"/>
      <c r="W30" s="5"/>
      <c r="X30" s="5"/>
      <c r="Y30" s="5"/>
      <c r="Z30" s="5"/>
      <c r="AA30" s="5"/>
    </row>
    <row r="31" spans="1:27" s="4" customFormat="1" ht="57" customHeight="1">
      <c r="A31" s="166"/>
      <c r="B31" s="167"/>
      <c r="C31" s="167"/>
      <c r="D31" s="25" t="s">
        <v>0</v>
      </c>
      <c r="E31" s="25" t="s">
        <v>1</v>
      </c>
      <c r="F31" s="25" t="s">
        <v>2</v>
      </c>
      <c r="G31" s="25" t="s">
        <v>3</v>
      </c>
      <c r="H31" s="25" t="s">
        <v>4</v>
      </c>
      <c r="I31" s="172"/>
      <c r="J31" s="26" t="s">
        <v>0</v>
      </c>
      <c r="K31" s="26" t="s">
        <v>1</v>
      </c>
      <c r="L31" s="26" t="s">
        <v>2</v>
      </c>
      <c r="M31" s="26" t="s">
        <v>3</v>
      </c>
      <c r="N31" s="26" t="s">
        <v>4</v>
      </c>
      <c r="O31" s="174"/>
      <c r="P31" s="173"/>
      <c r="Q31" s="173"/>
      <c r="R31" s="175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12.75" customHeight="1">
      <c r="A32" s="157">
        <v>1</v>
      </c>
      <c r="B32" s="158"/>
      <c r="C32" s="158"/>
      <c r="D32" s="159" t="s">
        <v>70</v>
      </c>
      <c r="E32" s="159"/>
      <c r="F32" s="159"/>
      <c r="G32" s="159"/>
      <c r="H32" s="159"/>
      <c r="I32" s="73">
        <v>3</v>
      </c>
      <c r="J32" s="160">
        <v>4</v>
      </c>
      <c r="K32" s="160"/>
      <c r="L32" s="160"/>
      <c r="M32" s="160"/>
      <c r="N32" s="160"/>
      <c r="O32" s="74">
        <v>5</v>
      </c>
      <c r="P32" s="74">
        <v>6</v>
      </c>
      <c r="Q32" s="74">
        <v>7</v>
      </c>
      <c r="R32" s="75" t="s">
        <v>69</v>
      </c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15.75" customHeight="1">
      <c r="A33" s="161" t="s">
        <v>63</v>
      </c>
      <c r="B33" s="162"/>
      <c r="C33" s="162"/>
      <c r="D33" s="58">
        <f>$I33+$J33+$O33+$R33</f>
        <v>1507.1900000000003</v>
      </c>
      <c r="E33" s="58">
        <f>$I33+$K33+$O33+$R33</f>
        <v>1396.1000000000001</v>
      </c>
      <c r="F33" s="58">
        <f>$I33+$L33+$O33+$R33</f>
        <v>2435.84</v>
      </c>
      <c r="G33" s="58">
        <f>$I33+$M33+$O33+$R33</f>
        <v>2836.02</v>
      </c>
      <c r="H33" s="58">
        <f>$I33+$N33+$O33+$R33</f>
        <v>3798.56</v>
      </c>
      <c r="I33" s="66">
        <f t="shared" ref="I33:O36" si="2">I11</f>
        <v>1117.0600000000002</v>
      </c>
      <c r="J33" s="66">
        <f t="shared" si="2"/>
        <v>387.49</v>
      </c>
      <c r="K33" s="66">
        <f t="shared" si="2"/>
        <v>276.39999999999998</v>
      </c>
      <c r="L33" s="66">
        <f t="shared" si="2"/>
        <v>1316.14</v>
      </c>
      <c r="M33" s="66">
        <f t="shared" si="2"/>
        <v>1716.32</v>
      </c>
      <c r="N33" s="66">
        <f t="shared" si="2"/>
        <v>2678.86</v>
      </c>
      <c r="O33" s="66">
        <f t="shared" si="2"/>
        <v>2.64</v>
      </c>
      <c r="P33" s="100"/>
      <c r="Q33" s="100"/>
      <c r="R33" s="49">
        <v>0</v>
      </c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15.75" customHeight="1">
      <c r="A34" s="161" t="s">
        <v>64</v>
      </c>
      <c r="B34" s="162"/>
      <c r="C34" s="162"/>
      <c r="D34" s="58">
        <f>$I34+$J34+$O34+$R34</f>
        <v>1507.1900000000003</v>
      </c>
      <c r="E34" s="58">
        <f>$I34+$K34+$O34+$R34</f>
        <v>1396.1000000000001</v>
      </c>
      <c r="F34" s="58">
        <f>$I34+$L34+$O34+$R34</f>
        <v>2435.84</v>
      </c>
      <c r="G34" s="58">
        <f>$I34+$M34+$O34+$R34</f>
        <v>2836.02</v>
      </c>
      <c r="H34" s="58">
        <f>$I34+$N34+$O34+$R34</f>
        <v>3798.56</v>
      </c>
      <c r="I34" s="66">
        <f t="shared" si="2"/>
        <v>1117.0600000000002</v>
      </c>
      <c r="J34" s="66">
        <f t="shared" si="2"/>
        <v>387.49</v>
      </c>
      <c r="K34" s="66">
        <f t="shared" si="2"/>
        <v>276.39999999999998</v>
      </c>
      <c r="L34" s="66">
        <f t="shared" si="2"/>
        <v>1316.14</v>
      </c>
      <c r="M34" s="66">
        <f t="shared" si="2"/>
        <v>1716.32</v>
      </c>
      <c r="N34" s="66">
        <f t="shared" si="2"/>
        <v>2678.86</v>
      </c>
      <c r="O34" s="66">
        <f t="shared" si="2"/>
        <v>2.64</v>
      </c>
      <c r="P34" s="100"/>
      <c r="Q34" s="100"/>
      <c r="R34" s="49">
        <v>0</v>
      </c>
      <c r="S34" s="5"/>
      <c r="T34" s="5"/>
      <c r="U34" s="5"/>
      <c r="V34" s="5"/>
      <c r="W34" s="5"/>
      <c r="X34" s="5"/>
      <c r="Y34" s="5"/>
      <c r="Z34" s="5"/>
      <c r="AA34" s="5"/>
    </row>
    <row r="35" spans="1:27" s="4" customFormat="1" ht="15.75" customHeight="1">
      <c r="A35" s="161" t="s">
        <v>65</v>
      </c>
      <c r="B35" s="162"/>
      <c r="C35" s="162"/>
      <c r="D35" s="58">
        <f>$I35+$J35+$O35+$R35</f>
        <v>1507.1900000000003</v>
      </c>
      <c r="E35" s="58">
        <f>$I35+$K35+$O35+$R35</f>
        <v>1396.1000000000001</v>
      </c>
      <c r="F35" s="58">
        <f>$I35+$L35+$O35+$R35</f>
        <v>2435.84</v>
      </c>
      <c r="G35" s="58">
        <f>$I35+$M35+$O35+$R35</f>
        <v>2836.02</v>
      </c>
      <c r="H35" s="58">
        <f>$I35+$N35+$O35+$R35</f>
        <v>3798.56</v>
      </c>
      <c r="I35" s="66">
        <f t="shared" si="2"/>
        <v>1117.0600000000002</v>
      </c>
      <c r="J35" s="66">
        <f t="shared" si="2"/>
        <v>387.49</v>
      </c>
      <c r="K35" s="66">
        <f t="shared" si="2"/>
        <v>276.39999999999998</v>
      </c>
      <c r="L35" s="66">
        <f t="shared" si="2"/>
        <v>1316.14</v>
      </c>
      <c r="M35" s="66">
        <f t="shared" si="2"/>
        <v>1716.32</v>
      </c>
      <c r="N35" s="66">
        <f t="shared" si="2"/>
        <v>2678.86</v>
      </c>
      <c r="O35" s="66">
        <f t="shared" si="2"/>
        <v>2.64</v>
      </c>
      <c r="P35" s="100"/>
      <c r="Q35" s="100"/>
      <c r="R35" s="49">
        <v>0</v>
      </c>
      <c r="S35" s="5"/>
      <c r="T35" s="5"/>
      <c r="U35" s="5"/>
      <c r="V35" s="5"/>
      <c r="W35" s="5"/>
      <c r="X35" s="5"/>
      <c r="Y35" s="5"/>
      <c r="Z35" s="5"/>
      <c r="AA35" s="5"/>
    </row>
    <row r="36" spans="1:27" s="4" customFormat="1" ht="15.75" customHeight="1" thickBot="1">
      <c r="A36" s="148" t="s">
        <v>66</v>
      </c>
      <c r="B36" s="149"/>
      <c r="C36" s="149"/>
      <c r="D36" s="59">
        <f>$I36+$J36+$O36+$R36</f>
        <v>1507.1900000000003</v>
      </c>
      <c r="E36" s="59">
        <f>$I36+$K36+$O36+$R36</f>
        <v>1396.1000000000001</v>
      </c>
      <c r="F36" s="59">
        <f>$I36+$L36+$O36+$R36</f>
        <v>2435.84</v>
      </c>
      <c r="G36" s="59">
        <f>$I36+$M36+$O36+$R36</f>
        <v>2836.02</v>
      </c>
      <c r="H36" s="59">
        <f>$I36+$N36+$O36+$R36</f>
        <v>3798.56</v>
      </c>
      <c r="I36" s="67">
        <f t="shared" si="2"/>
        <v>1117.0600000000002</v>
      </c>
      <c r="J36" s="67">
        <f t="shared" si="2"/>
        <v>387.49</v>
      </c>
      <c r="K36" s="67">
        <f t="shared" si="2"/>
        <v>276.39999999999998</v>
      </c>
      <c r="L36" s="67">
        <f t="shared" si="2"/>
        <v>1316.14</v>
      </c>
      <c r="M36" s="67">
        <f t="shared" si="2"/>
        <v>1716.32</v>
      </c>
      <c r="N36" s="67">
        <f t="shared" si="2"/>
        <v>2678.86</v>
      </c>
      <c r="O36" s="67">
        <f t="shared" si="2"/>
        <v>2.64</v>
      </c>
      <c r="P36" s="68"/>
      <c r="Q36" s="68"/>
      <c r="R36" s="55">
        <v>0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 s="65" customFormat="1" ht="15.75" customHeight="1">
      <c r="A37" s="150"/>
      <c r="B37" s="150"/>
      <c r="C37" s="150"/>
      <c r="D37" s="60"/>
      <c r="E37" s="60"/>
      <c r="F37" s="60"/>
      <c r="G37" s="60"/>
      <c r="H37" s="60"/>
      <c r="I37" s="61"/>
      <c r="J37" s="61"/>
      <c r="K37" s="61"/>
      <c r="L37" s="61"/>
      <c r="M37" s="61"/>
      <c r="N37" s="61"/>
      <c r="O37" s="61"/>
      <c r="P37" s="62"/>
      <c r="Q37" s="61"/>
      <c r="R37" s="63"/>
      <c r="S37" s="64"/>
    </row>
    <row r="38" spans="1:27" ht="13.5" thickBot="1"/>
    <row r="39" spans="1:27" s="13" customFormat="1" ht="52.5" customHeight="1" thickBot="1">
      <c r="A39" s="22"/>
      <c r="B39" s="151" t="s">
        <v>52</v>
      </c>
      <c r="C39" s="152"/>
      <c r="D39" s="152"/>
      <c r="E39" s="152"/>
      <c r="F39" s="153"/>
      <c r="G39" s="31" t="s">
        <v>53</v>
      </c>
      <c r="H39" s="38">
        <f>ROUND(H42+H43*H44,2)+H71</f>
        <v>1117.0600000000002</v>
      </c>
      <c r="I39" s="39"/>
      <c r="J39" s="40"/>
      <c r="T39" s="14"/>
    </row>
    <row r="40" spans="1:27" s="13" customFormat="1" ht="7.5" customHeight="1" thickBot="1">
      <c r="A40" s="19"/>
      <c r="B40" s="15"/>
      <c r="C40" s="15"/>
      <c r="D40" s="15"/>
      <c r="E40" s="15"/>
      <c r="F40" s="15"/>
      <c r="G40" s="32"/>
      <c r="H40" s="41"/>
      <c r="I40" s="42"/>
      <c r="T40" s="14"/>
    </row>
    <row r="41" spans="1:27" s="20" customFormat="1" ht="60" customHeight="1">
      <c r="A41" s="33"/>
      <c r="B41" s="154" t="s">
        <v>54</v>
      </c>
      <c r="C41" s="155"/>
      <c r="D41" s="155"/>
      <c r="E41" s="155"/>
      <c r="F41" s="156"/>
      <c r="G41" s="34" t="s">
        <v>9</v>
      </c>
      <c r="H41" s="27" t="s">
        <v>8</v>
      </c>
      <c r="I41" s="43"/>
      <c r="J41" s="13"/>
      <c r="K41" s="13"/>
      <c r="T41" s="21"/>
    </row>
    <row r="42" spans="1:27" ht="28.5" customHeight="1">
      <c r="A42" s="28" t="s">
        <v>23</v>
      </c>
      <c r="B42" s="145" t="s">
        <v>25</v>
      </c>
      <c r="C42" s="146"/>
      <c r="D42" s="146"/>
      <c r="E42" s="146"/>
      <c r="F42" s="147"/>
      <c r="G42" s="30" t="s">
        <v>55</v>
      </c>
      <c r="H42" s="79">
        <v>841.17</v>
      </c>
      <c r="I42" s="44"/>
      <c r="J42" s="20"/>
      <c r="K42" s="20"/>
      <c r="S42" s="6"/>
      <c r="T42" s="11"/>
    </row>
    <row r="43" spans="1:27" ht="28.5" customHeight="1">
      <c r="A43" s="28" t="s">
        <v>24</v>
      </c>
      <c r="B43" s="145" t="s">
        <v>26</v>
      </c>
      <c r="C43" s="146"/>
      <c r="D43" s="146"/>
      <c r="E43" s="146"/>
      <c r="F43" s="147"/>
      <c r="G43" s="30" t="s">
        <v>56</v>
      </c>
      <c r="H43" s="79">
        <v>311696.33</v>
      </c>
      <c r="I43" s="44"/>
      <c r="S43" s="6"/>
      <c r="T43" s="11"/>
    </row>
    <row r="44" spans="1:27" ht="28.5" customHeight="1">
      <c r="A44" s="28" t="s">
        <v>27</v>
      </c>
      <c r="B44" s="145" t="s">
        <v>57</v>
      </c>
      <c r="C44" s="146"/>
      <c r="D44" s="146"/>
      <c r="E44" s="146"/>
      <c r="F44" s="147"/>
      <c r="G44" s="35" t="s">
        <v>28</v>
      </c>
      <c r="H44" s="80">
        <v>8.8790395999999996E-4</v>
      </c>
      <c r="I44" s="45"/>
      <c r="S44" s="6"/>
      <c r="T44" s="11"/>
    </row>
    <row r="45" spans="1:27" ht="28.5" customHeight="1">
      <c r="A45" s="28" t="s">
        <v>29</v>
      </c>
      <c r="B45" s="145" t="s">
        <v>30</v>
      </c>
      <c r="C45" s="146"/>
      <c r="D45" s="146"/>
      <c r="E45" s="146"/>
      <c r="F45" s="147"/>
      <c r="G45" s="30" t="s">
        <v>10</v>
      </c>
      <c r="H45" s="81">
        <v>609.11300000000006</v>
      </c>
      <c r="I45" s="44"/>
      <c r="S45" s="6"/>
      <c r="T45" s="11"/>
    </row>
    <row r="46" spans="1:27" ht="42.75" customHeight="1">
      <c r="A46" s="28" t="s">
        <v>31</v>
      </c>
      <c r="B46" s="145" t="s">
        <v>32</v>
      </c>
      <c r="C46" s="146"/>
      <c r="D46" s="146"/>
      <c r="E46" s="146"/>
      <c r="F46" s="147"/>
      <c r="G46" s="30" t="s">
        <v>10</v>
      </c>
      <c r="H46" s="81">
        <v>0</v>
      </c>
      <c r="I46" s="37"/>
      <c r="S46" s="6"/>
      <c r="T46" s="11"/>
    </row>
    <row r="47" spans="1:27" ht="43.5" customHeight="1">
      <c r="A47" s="28" t="s">
        <v>33</v>
      </c>
      <c r="B47" s="137" t="s">
        <v>34</v>
      </c>
      <c r="C47" s="137"/>
      <c r="D47" s="137"/>
      <c r="E47" s="137"/>
      <c r="F47" s="137"/>
      <c r="G47" s="30" t="s">
        <v>10</v>
      </c>
      <c r="H47" s="81">
        <v>206.40999999999997</v>
      </c>
      <c r="I47" s="44"/>
      <c r="S47" s="6"/>
      <c r="T47" s="11"/>
    </row>
    <row r="48" spans="1:27" ht="12.75" customHeight="1">
      <c r="A48" s="28"/>
      <c r="B48" s="136" t="s">
        <v>11</v>
      </c>
      <c r="C48" s="136"/>
      <c r="D48" s="136"/>
      <c r="E48" s="136"/>
      <c r="F48" s="136"/>
      <c r="G48" s="30" t="s">
        <v>10</v>
      </c>
      <c r="H48" s="81">
        <v>0.65799999999999992</v>
      </c>
      <c r="I48" s="37"/>
      <c r="S48" s="6"/>
      <c r="T48" s="11"/>
    </row>
    <row r="49" spans="1:21" ht="12.75" customHeight="1">
      <c r="A49" s="28"/>
      <c r="B49" s="136" t="s">
        <v>12</v>
      </c>
      <c r="C49" s="136"/>
      <c r="D49" s="136"/>
      <c r="E49" s="136"/>
      <c r="F49" s="136"/>
      <c r="G49" s="30" t="s">
        <v>10</v>
      </c>
      <c r="H49" s="81">
        <v>196.23599999999999</v>
      </c>
      <c r="I49" s="44"/>
      <c r="S49" s="6"/>
      <c r="T49" s="11"/>
    </row>
    <row r="50" spans="1:21" ht="12.75" customHeight="1">
      <c r="A50" s="28"/>
      <c r="B50" s="136" t="s">
        <v>13</v>
      </c>
      <c r="C50" s="136"/>
      <c r="D50" s="136"/>
      <c r="E50" s="136"/>
      <c r="F50" s="136"/>
      <c r="G50" s="30" t="s">
        <v>10</v>
      </c>
      <c r="H50" s="81">
        <v>4.5839999999999996</v>
      </c>
      <c r="I50" s="44"/>
      <c r="S50" s="6"/>
      <c r="T50" s="11"/>
    </row>
    <row r="51" spans="1:21" ht="12.75" customHeight="1">
      <c r="A51" s="28"/>
      <c r="B51" s="136" t="s">
        <v>14</v>
      </c>
      <c r="C51" s="136"/>
      <c r="D51" s="136"/>
      <c r="E51" s="136"/>
      <c r="F51" s="136"/>
      <c r="G51" s="30" t="s">
        <v>10</v>
      </c>
      <c r="H51" s="81">
        <v>4.9320000000000004</v>
      </c>
      <c r="I51" s="44"/>
      <c r="S51" s="6"/>
      <c r="T51" s="11"/>
    </row>
    <row r="52" spans="1:21" ht="12.75" customHeight="1">
      <c r="A52" s="28"/>
      <c r="B52" s="136" t="s">
        <v>15</v>
      </c>
      <c r="C52" s="136"/>
      <c r="D52" s="136"/>
      <c r="E52" s="136"/>
      <c r="F52" s="136"/>
      <c r="G52" s="30" t="s">
        <v>10</v>
      </c>
      <c r="H52" s="81">
        <v>0</v>
      </c>
      <c r="I52" s="44"/>
      <c r="S52" s="6"/>
      <c r="T52" s="11"/>
    </row>
    <row r="53" spans="1:21" ht="31.5" customHeight="1">
      <c r="A53" s="28" t="s">
        <v>37</v>
      </c>
      <c r="B53" s="145" t="s">
        <v>36</v>
      </c>
      <c r="C53" s="146"/>
      <c r="D53" s="146"/>
      <c r="E53" s="146"/>
      <c r="F53" s="147"/>
      <c r="G53" s="30" t="s">
        <v>10</v>
      </c>
      <c r="H53" s="81">
        <v>230.55</v>
      </c>
      <c r="I53" s="44"/>
      <c r="S53" s="6"/>
      <c r="T53" s="11"/>
    </row>
    <row r="54" spans="1:21" ht="40.5" customHeight="1">
      <c r="A54" s="28" t="s">
        <v>35</v>
      </c>
      <c r="B54" s="137" t="s">
        <v>38</v>
      </c>
      <c r="C54" s="137"/>
      <c r="D54" s="137"/>
      <c r="E54" s="137"/>
      <c r="F54" s="137"/>
      <c r="G54" s="30" t="s">
        <v>18</v>
      </c>
      <c r="H54" s="81">
        <v>414.68199999999996</v>
      </c>
      <c r="I54" s="37"/>
      <c r="S54" s="6"/>
      <c r="T54" s="11"/>
    </row>
    <row r="55" spans="1:21" ht="12.75" customHeight="1">
      <c r="A55" s="28"/>
      <c r="B55" s="137" t="s">
        <v>16</v>
      </c>
      <c r="C55" s="137"/>
      <c r="D55" s="137"/>
      <c r="E55" s="137"/>
      <c r="F55" s="137"/>
      <c r="G55" s="30" t="s">
        <v>18</v>
      </c>
      <c r="H55" s="81">
        <v>414.68199999999996</v>
      </c>
      <c r="I55" s="44"/>
      <c r="S55" s="6"/>
      <c r="T55" s="11"/>
    </row>
    <row r="56" spans="1:21" ht="12.75" customHeight="1">
      <c r="A56" s="28"/>
      <c r="B56" s="140" t="s">
        <v>19</v>
      </c>
      <c r="C56" s="140"/>
      <c r="D56" s="140"/>
      <c r="E56" s="140"/>
      <c r="F56" s="140"/>
      <c r="G56" s="30" t="s">
        <v>18</v>
      </c>
      <c r="H56" s="81">
        <v>207.03299999999999</v>
      </c>
      <c r="I56" s="44"/>
      <c r="S56" s="6"/>
      <c r="T56" s="11"/>
      <c r="U56" s="16"/>
    </row>
    <row r="57" spans="1:21" ht="12.75" customHeight="1">
      <c r="A57" s="28"/>
      <c r="B57" s="140" t="s">
        <v>20</v>
      </c>
      <c r="C57" s="140"/>
      <c r="D57" s="140"/>
      <c r="E57" s="140"/>
      <c r="F57" s="140"/>
      <c r="G57" s="30" t="s">
        <v>18</v>
      </c>
      <c r="H57" s="81">
        <v>144.89699999999999</v>
      </c>
      <c r="I57" s="44"/>
      <c r="S57" s="6"/>
      <c r="T57" s="11"/>
      <c r="U57" s="16"/>
    </row>
    <row r="58" spans="1:21" ht="12.75" customHeight="1">
      <c r="A58" s="28"/>
      <c r="B58" s="140" t="s">
        <v>17</v>
      </c>
      <c r="C58" s="140"/>
      <c r="D58" s="140"/>
      <c r="E58" s="140"/>
      <c r="F58" s="140"/>
      <c r="G58" s="30" t="s">
        <v>18</v>
      </c>
      <c r="H58" s="81">
        <v>62.752000000000002</v>
      </c>
      <c r="I58" s="44"/>
      <c r="S58" s="6"/>
      <c r="T58" s="11"/>
      <c r="U58" s="16"/>
    </row>
    <row r="59" spans="1:21" ht="12.75" customHeight="1">
      <c r="A59" s="28"/>
      <c r="B59" s="141" t="s">
        <v>21</v>
      </c>
      <c r="C59" s="141"/>
      <c r="D59" s="141"/>
      <c r="E59" s="141"/>
      <c r="F59" s="141"/>
      <c r="G59" s="30" t="s">
        <v>18</v>
      </c>
      <c r="H59" s="81">
        <v>0</v>
      </c>
      <c r="I59" s="37"/>
      <c r="S59" s="6"/>
      <c r="T59" s="11"/>
      <c r="U59" s="16"/>
    </row>
    <row r="60" spans="1:21" ht="12.75" customHeight="1">
      <c r="A60" s="28"/>
      <c r="B60" s="140" t="s">
        <v>19</v>
      </c>
      <c r="C60" s="140"/>
      <c r="D60" s="140"/>
      <c r="E60" s="140"/>
      <c r="F60" s="140"/>
      <c r="G60" s="30" t="s">
        <v>18</v>
      </c>
      <c r="H60" s="82"/>
      <c r="I60" s="37"/>
      <c r="S60" s="6"/>
      <c r="T60" s="11"/>
      <c r="U60" s="16"/>
    </row>
    <row r="61" spans="1:21" ht="12.75" customHeight="1">
      <c r="A61" s="28"/>
      <c r="B61" s="142" t="s">
        <v>17</v>
      </c>
      <c r="C61" s="143"/>
      <c r="D61" s="143"/>
      <c r="E61" s="143"/>
      <c r="F61" s="144"/>
      <c r="G61" s="30" t="s">
        <v>18</v>
      </c>
      <c r="H61" s="82"/>
      <c r="I61" s="46"/>
      <c r="S61" s="6"/>
      <c r="T61" s="11"/>
      <c r="U61" s="16"/>
    </row>
    <row r="62" spans="1:21" ht="29.25" customHeight="1">
      <c r="A62" s="28" t="s">
        <v>39</v>
      </c>
      <c r="B62" s="137" t="s">
        <v>40</v>
      </c>
      <c r="C62" s="137"/>
      <c r="D62" s="137"/>
      <c r="E62" s="137"/>
      <c r="F62" s="137"/>
      <c r="G62" s="30" t="s">
        <v>18</v>
      </c>
      <c r="H62" s="81">
        <v>387077.78499999997</v>
      </c>
      <c r="I62" s="44"/>
      <c r="S62" s="6"/>
      <c r="T62" s="11"/>
      <c r="U62" s="16"/>
    </row>
    <row r="63" spans="1:21" ht="42.75" customHeight="1">
      <c r="A63" s="28" t="s">
        <v>41</v>
      </c>
      <c r="B63" s="137" t="s">
        <v>42</v>
      </c>
      <c r="C63" s="137"/>
      <c r="D63" s="137"/>
      <c r="E63" s="137"/>
      <c r="F63" s="137"/>
      <c r="G63" s="30" t="s">
        <v>18</v>
      </c>
      <c r="H63" s="81">
        <v>0</v>
      </c>
      <c r="I63" s="37"/>
      <c r="S63" s="6"/>
      <c r="T63" s="11"/>
      <c r="U63" s="16"/>
    </row>
    <row r="64" spans="1:21" ht="39.75" customHeight="1">
      <c r="A64" s="28" t="s">
        <v>43</v>
      </c>
      <c r="B64" s="137" t="s">
        <v>44</v>
      </c>
      <c r="C64" s="137"/>
      <c r="D64" s="137"/>
      <c r="E64" s="137"/>
      <c r="F64" s="137"/>
      <c r="G64" s="30" t="s">
        <v>18</v>
      </c>
      <c r="H64" s="81">
        <v>103880.82500000001</v>
      </c>
      <c r="I64" s="44"/>
      <c r="L64" s="47"/>
      <c r="S64" s="6"/>
      <c r="T64" s="11"/>
      <c r="U64" s="16"/>
    </row>
    <row r="65" spans="1:21" ht="12.75" customHeight="1">
      <c r="A65" s="28"/>
      <c r="B65" s="136" t="s">
        <v>11</v>
      </c>
      <c r="C65" s="136"/>
      <c r="D65" s="136"/>
      <c r="E65" s="136"/>
      <c r="F65" s="136"/>
      <c r="G65" s="30" t="s">
        <v>18</v>
      </c>
      <c r="H65" s="81">
        <v>414.68199999999996</v>
      </c>
      <c r="I65" s="44"/>
      <c r="S65" s="6"/>
      <c r="T65" s="11"/>
      <c r="U65" s="16"/>
    </row>
    <row r="66" spans="1:21" ht="12.75" customHeight="1">
      <c r="A66" s="28"/>
      <c r="B66" s="136" t="s">
        <v>12</v>
      </c>
      <c r="C66" s="136"/>
      <c r="D66" s="136"/>
      <c r="E66" s="136"/>
      <c r="F66" s="136"/>
      <c r="G66" s="30" t="s">
        <v>18</v>
      </c>
      <c r="H66" s="81">
        <v>97380.861000000004</v>
      </c>
      <c r="I66" s="44"/>
      <c r="S66" s="6"/>
      <c r="T66" s="11"/>
      <c r="U66" s="16"/>
    </row>
    <row r="67" spans="1:21" ht="12.75" customHeight="1">
      <c r="A67" s="28"/>
      <c r="B67" s="136" t="s">
        <v>13</v>
      </c>
      <c r="C67" s="136"/>
      <c r="D67" s="136"/>
      <c r="E67" s="136"/>
      <c r="F67" s="136"/>
      <c r="G67" s="30" t="s">
        <v>18</v>
      </c>
      <c r="H67" s="81">
        <v>3315.5459999999998</v>
      </c>
      <c r="I67" s="44"/>
      <c r="S67" s="6"/>
      <c r="T67" s="11"/>
      <c r="U67" s="16"/>
    </row>
    <row r="68" spans="1:21" ht="12.75" customHeight="1">
      <c r="A68" s="28"/>
      <c r="B68" s="136" t="s">
        <v>14</v>
      </c>
      <c r="C68" s="136"/>
      <c r="D68" s="136"/>
      <c r="E68" s="136"/>
      <c r="F68" s="136"/>
      <c r="G68" s="30" t="s">
        <v>18</v>
      </c>
      <c r="H68" s="81">
        <v>2769.7359999999999</v>
      </c>
      <c r="I68" s="44"/>
      <c r="S68" s="6"/>
      <c r="T68" s="11"/>
      <c r="U68" s="16"/>
    </row>
    <row r="69" spans="1:21" ht="12.75" customHeight="1">
      <c r="A69" s="28"/>
      <c r="B69" s="136" t="s">
        <v>15</v>
      </c>
      <c r="C69" s="136"/>
      <c r="D69" s="136"/>
      <c r="E69" s="136"/>
      <c r="F69" s="136"/>
      <c r="G69" s="30" t="s">
        <v>18</v>
      </c>
      <c r="H69" s="81">
        <v>0</v>
      </c>
      <c r="I69" s="44"/>
      <c r="S69" s="6"/>
      <c r="T69" s="11"/>
      <c r="U69" s="16"/>
    </row>
    <row r="70" spans="1:21" ht="26.25" customHeight="1">
      <c r="A70" s="28" t="s">
        <v>45</v>
      </c>
      <c r="B70" s="137" t="s">
        <v>46</v>
      </c>
      <c r="C70" s="137"/>
      <c r="D70" s="137"/>
      <c r="E70" s="137"/>
      <c r="F70" s="137"/>
      <c r="G70" s="30" t="s">
        <v>18</v>
      </c>
      <c r="H70" s="81">
        <v>89310</v>
      </c>
      <c r="I70" s="44"/>
      <c r="S70" s="6"/>
      <c r="T70" s="11"/>
      <c r="U70" s="16"/>
    </row>
    <row r="71" spans="1:21" ht="43.5" customHeight="1" thickBot="1">
      <c r="A71" s="29" t="s">
        <v>47</v>
      </c>
      <c r="B71" s="138" t="s">
        <v>149</v>
      </c>
      <c r="C71" s="138"/>
      <c r="D71" s="138"/>
      <c r="E71" s="138"/>
      <c r="F71" s="138"/>
      <c r="G71" s="36" t="s">
        <v>55</v>
      </c>
      <c r="H71" s="83">
        <v>-0.87</v>
      </c>
      <c r="I71" s="48"/>
      <c r="S71" s="6"/>
      <c r="T71" s="11"/>
      <c r="U71" s="16"/>
    </row>
    <row r="72" spans="1:21" s="94" customFormat="1">
      <c r="S72" s="95"/>
    </row>
    <row r="73" spans="1:21" s="94" customFormat="1" ht="39.75" customHeight="1">
      <c r="A73" s="139" t="s">
        <v>86</v>
      </c>
      <c r="B73" s="139"/>
      <c r="C73" s="139"/>
      <c r="D73" s="139"/>
      <c r="E73" s="139"/>
      <c r="F73" s="139"/>
      <c r="G73" s="139"/>
      <c r="H73" s="139"/>
      <c r="S73" s="95"/>
    </row>
    <row r="74" spans="1:21" s="94" customFormat="1" ht="15.75" thickBot="1">
      <c r="A74" s="85"/>
      <c r="B74" s="102"/>
      <c r="C74" s="85"/>
      <c r="D74" s="6"/>
      <c r="E74" s="6"/>
      <c r="F74" s="6"/>
      <c r="G74" s="6"/>
      <c r="H74" s="6"/>
      <c r="S74" s="95"/>
    </row>
    <row r="75" spans="1:21" s="94" customFormat="1" ht="15">
      <c r="A75" s="103"/>
      <c r="B75" s="131" t="s">
        <v>87</v>
      </c>
      <c r="C75" s="132"/>
      <c r="D75" s="132"/>
      <c r="E75" s="132"/>
      <c r="F75" s="132"/>
      <c r="G75" s="133"/>
      <c r="H75" s="114">
        <v>41214</v>
      </c>
      <c r="S75" s="95"/>
    </row>
    <row r="76" spans="1:21" ht="15.75" thickBot="1">
      <c r="A76" s="103"/>
      <c r="B76" s="131" t="s">
        <v>88</v>
      </c>
      <c r="C76" s="132"/>
      <c r="D76" s="132"/>
      <c r="E76" s="132"/>
      <c r="F76" s="132"/>
      <c r="G76" s="133"/>
      <c r="H76" s="115">
        <v>41183</v>
      </c>
    </row>
    <row r="77" spans="1:21" ht="14.25">
      <c r="A77" s="134" t="s">
        <v>89</v>
      </c>
      <c r="B77" s="135"/>
      <c r="C77" s="135"/>
      <c r="D77" s="135"/>
      <c r="E77" s="135"/>
      <c r="F77" s="135"/>
      <c r="G77" s="135"/>
      <c r="H77" s="135"/>
    </row>
    <row r="78" spans="1:21" ht="15">
      <c r="A78" s="104" t="s">
        <v>90</v>
      </c>
      <c r="B78" s="128" t="s">
        <v>91</v>
      </c>
      <c r="C78" s="128"/>
      <c r="D78" s="128"/>
      <c r="E78" s="128"/>
      <c r="F78" s="128"/>
      <c r="G78" s="50" t="s">
        <v>10</v>
      </c>
      <c r="H78" s="116">
        <v>545.55700000000002</v>
      </c>
    </row>
    <row r="79" spans="1:21" ht="15">
      <c r="A79" s="104" t="s">
        <v>92</v>
      </c>
      <c r="B79" s="128" t="s">
        <v>93</v>
      </c>
      <c r="C79" s="128"/>
      <c r="D79" s="128"/>
      <c r="E79" s="128"/>
      <c r="F79" s="128"/>
      <c r="G79" s="50" t="s">
        <v>10</v>
      </c>
      <c r="H79" s="116">
        <v>0</v>
      </c>
    </row>
    <row r="80" spans="1:21" ht="15">
      <c r="A80" s="104" t="s">
        <v>94</v>
      </c>
      <c r="B80" s="128" t="s">
        <v>95</v>
      </c>
      <c r="C80" s="128"/>
      <c r="D80" s="128"/>
      <c r="E80" s="128"/>
      <c r="F80" s="128"/>
      <c r="G80" s="50" t="s">
        <v>10</v>
      </c>
      <c r="H80" s="116">
        <f>SUM(H81:H85)</f>
        <v>184.339</v>
      </c>
    </row>
    <row r="81" spans="1:8" ht="15">
      <c r="A81" s="104" t="s">
        <v>96</v>
      </c>
      <c r="B81" s="128" t="s">
        <v>97</v>
      </c>
      <c r="C81" s="128"/>
      <c r="D81" s="128"/>
      <c r="E81" s="128"/>
      <c r="F81" s="128"/>
      <c r="G81" s="50"/>
      <c r="H81" s="117">
        <v>0.59600000000000009</v>
      </c>
    </row>
    <row r="82" spans="1:8" ht="15">
      <c r="A82" s="104" t="s">
        <v>98</v>
      </c>
      <c r="B82" s="128" t="s">
        <v>99</v>
      </c>
      <c r="C82" s="128"/>
      <c r="D82" s="128"/>
      <c r="E82" s="128"/>
      <c r="F82" s="128"/>
      <c r="G82" s="50"/>
      <c r="H82" s="118">
        <f>171.653+2.239</f>
        <v>173.892</v>
      </c>
    </row>
    <row r="83" spans="1:8" ht="15">
      <c r="A83" s="104" t="s">
        <v>100</v>
      </c>
      <c r="B83" s="128" t="s">
        <v>101</v>
      </c>
      <c r="C83" s="128"/>
      <c r="D83" s="128"/>
      <c r="E83" s="128"/>
      <c r="F83" s="128"/>
      <c r="G83" s="50"/>
      <c r="H83" s="118">
        <v>4.99</v>
      </c>
    </row>
    <row r="84" spans="1:8" ht="15">
      <c r="A84" s="104" t="s">
        <v>102</v>
      </c>
      <c r="B84" s="128" t="s">
        <v>103</v>
      </c>
      <c r="C84" s="128"/>
      <c r="D84" s="128"/>
      <c r="E84" s="128"/>
      <c r="F84" s="128"/>
      <c r="G84" s="50"/>
      <c r="H84" s="118">
        <v>4.8609999999999998</v>
      </c>
    </row>
    <row r="85" spans="1:8" ht="15">
      <c r="A85" s="104" t="s">
        <v>104</v>
      </c>
      <c r="B85" s="128" t="s">
        <v>105</v>
      </c>
      <c r="C85" s="128"/>
      <c r="D85" s="128"/>
      <c r="E85" s="128"/>
      <c r="F85" s="128"/>
      <c r="G85" s="50"/>
      <c r="H85" s="118">
        <v>0</v>
      </c>
    </row>
    <row r="86" spans="1:8" ht="15">
      <c r="A86" s="104" t="s">
        <v>106</v>
      </c>
      <c r="B86" s="128" t="s">
        <v>107</v>
      </c>
      <c r="C86" s="128"/>
      <c r="D86" s="128"/>
      <c r="E86" s="128"/>
      <c r="F86" s="128"/>
      <c r="G86" s="50" t="s">
        <v>10</v>
      </c>
      <c r="H86" s="116">
        <v>202.2</v>
      </c>
    </row>
    <row r="87" spans="1:8" ht="15">
      <c r="A87" s="104"/>
      <c r="B87" s="128" t="s">
        <v>108</v>
      </c>
      <c r="C87" s="128"/>
      <c r="D87" s="128"/>
      <c r="E87" s="128"/>
      <c r="F87" s="128"/>
      <c r="G87" s="50" t="s">
        <v>109</v>
      </c>
      <c r="H87" s="116">
        <f>H88+H92</f>
        <v>354.81200000000001</v>
      </c>
    </row>
    <row r="88" spans="1:8" ht="15">
      <c r="A88" s="104"/>
      <c r="B88" s="128" t="s">
        <v>16</v>
      </c>
      <c r="C88" s="128"/>
      <c r="D88" s="128"/>
      <c r="E88" s="128"/>
      <c r="F88" s="128"/>
      <c r="G88" s="50"/>
      <c r="H88" s="116">
        <f>SUM(H89:H91)</f>
        <v>354.81200000000001</v>
      </c>
    </row>
    <row r="89" spans="1:8" ht="15">
      <c r="A89" s="104"/>
      <c r="B89" s="128" t="s">
        <v>110</v>
      </c>
      <c r="C89" s="128"/>
      <c r="D89" s="128"/>
      <c r="E89" s="128"/>
      <c r="F89" s="128"/>
      <c r="G89" s="50"/>
      <c r="H89" s="119">
        <v>189.869</v>
      </c>
    </row>
    <row r="90" spans="1:8" ht="15">
      <c r="A90" s="104"/>
      <c r="B90" s="128" t="s">
        <v>111</v>
      </c>
      <c r="C90" s="128"/>
      <c r="D90" s="128"/>
      <c r="E90" s="128"/>
      <c r="F90" s="128"/>
      <c r="G90" s="50"/>
      <c r="H90" s="119">
        <v>102.873</v>
      </c>
    </row>
    <row r="91" spans="1:8" ht="15">
      <c r="A91" s="104"/>
      <c r="B91" s="128" t="s">
        <v>112</v>
      </c>
      <c r="C91" s="128"/>
      <c r="D91" s="128"/>
      <c r="E91" s="128"/>
      <c r="F91" s="128"/>
      <c r="G91" s="50"/>
      <c r="H91" s="119">
        <v>62.07</v>
      </c>
    </row>
    <row r="92" spans="1:8" ht="15">
      <c r="A92" s="104"/>
      <c r="B92" s="128" t="s">
        <v>113</v>
      </c>
      <c r="C92" s="128"/>
      <c r="D92" s="128"/>
      <c r="E92" s="128"/>
      <c r="F92" s="128"/>
      <c r="G92" s="50"/>
      <c r="H92" s="118"/>
    </row>
    <row r="93" spans="1:8" ht="15">
      <c r="A93" s="104"/>
      <c r="B93" s="128" t="s">
        <v>110</v>
      </c>
      <c r="C93" s="128"/>
      <c r="D93" s="128"/>
      <c r="E93" s="128"/>
      <c r="F93" s="128"/>
      <c r="G93" s="50"/>
      <c r="H93" s="118"/>
    </row>
    <row r="94" spans="1:8" ht="15">
      <c r="A94" s="104"/>
      <c r="B94" s="128" t="s">
        <v>112</v>
      </c>
      <c r="C94" s="128"/>
      <c r="D94" s="128"/>
      <c r="E94" s="128"/>
      <c r="F94" s="128"/>
      <c r="G94" s="50"/>
      <c r="H94" s="118"/>
    </row>
    <row r="95" spans="1:8" ht="15">
      <c r="A95" s="104" t="s">
        <v>114</v>
      </c>
      <c r="B95" s="128" t="s">
        <v>115</v>
      </c>
      <c r="C95" s="128"/>
      <c r="D95" s="128"/>
      <c r="E95" s="128"/>
      <c r="F95" s="128"/>
      <c r="G95" s="50" t="s">
        <v>109</v>
      </c>
      <c r="H95" s="116">
        <v>356644.18900000001</v>
      </c>
    </row>
    <row r="96" spans="1:8" ht="15">
      <c r="A96" s="104" t="s">
        <v>116</v>
      </c>
      <c r="B96" s="128" t="s">
        <v>117</v>
      </c>
      <c r="C96" s="128"/>
      <c r="D96" s="128"/>
      <c r="E96" s="128"/>
      <c r="F96" s="128"/>
      <c r="G96" s="50" t="s">
        <v>109</v>
      </c>
      <c r="H96" s="116">
        <v>0</v>
      </c>
    </row>
    <row r="97" spans="1:8" ht="15">
      <c r="A97" s="104" t="s">
        <v>118</v>
      </c>
      <c r="B97" s="128" t="s">
        <v>119</v>
      </c>
      <c r="C97" s="128"/>
      <c r="D97" s="128"/>
      <c r="E97" s="128"/>
      <c r="F97" s="128"/>
      <c r="G97" s="50" t="s">
        <v>109</v>
      </c>
      <c r="H97" s="120">
        <f>SUM(H98:H102)</f>
        <v>96075.99500000001</v>
      </c>
    </row>
    <row r="98" spans="1:8" ht="15">
      <c r="A98" s="104" t="s">
        <v>120</v>
      </c>
      <c r="B98" s="128" t="s">
        <v>97</v>
      </c>
      <c r="C98" s="128"/>
      <c r="D98" s="128"/>
      <c r="E98" s="128"/>
      <c r="F98" s="128"/>
      <c r="G98" s="50"/>
      <c r="H98" s="121">
        <f>H87</f>
        <v>354.81200000000001</v>
      </c>
    </row>
    <row r="99" spans="1:8" ht="15">
      <c r="A99" s="104" t="s">
        <v>121</v>
      </c>
      <c r="B99" s="128" t="s">
        <v>99</v>
      </c>
      <c r="C99" s="128"/>
      <c r="D99" s="128"/>
      <c r="E99" s="128"/>
      <c r="F99" s="128"/>
      <c r="G99" s="50"/>
      <c r="H99" s="118">
        <f>87676.311+1557.019</f>
        <v>89233.33</v>
      </c>
    </row>
    <row r="100" spans="1:8" ht="15">
      <c r="A100" s="104" t="s">
        <v>122</v>
      </c>
      <c r="B100" s="128" t="s">
        <v>101</v>
      </c>
      <c r="C100" s="128"/>
      <c r="D100" s="128"/>
      <c r="E100" s="128"/>
      <c r="F100" s="128"/>
      <c r="G100" s="50"/>
      <c r="H100" s="118">
        <v>3675.6529999999998</v>
      </c>
    </row>
    <row r="101" spans="1:8" ht="15">
      <c r="A101" s="104" t="s">
        <v>123</v>
      </c>
      <c r="B101" s="128" t="s">
        <v>103</v>
      </c>
      <c r="C101" s="128"/>
      <c r="D101" s="128"/>
      <c r="E101" s="128"/>
      <c r="F101" s="128"/>
      <c r="G101" s="50"/>
      <c r="H101" s="118">
        <v>2812.2</v>
      </c>
    </row>
    <row r="102" spans="1:8" ht="15">
      <c r="A102" s="104" t="s">
        <v>124</v>
      </c>
      <c r="B102" s="128" t="s">
        <v>105</v>
      </c>
      <c r="C102" s="128"/>
      <c r="D102" s="128"/>
      <c r="E102" s="128"/>
      <c r="F102" s="128"/>
      <c r="G102" s="50"/>
      <c r="H102" s="118">
        <v>0</v>
      </c>
    </row>
    <row r="103" spans="1:8" ht="15">
      <c r="A103" s="104" t="s">
        <v>125</v>
      </c>
      <c r="B103" s="128" t="s">
        <v>126</v>
      </c>
      <c r="C103" s="128"/>
      <c r="D103" s="128"/>
      <c r="E103" s="128"/>
      <c r="F103" s="128"/>
      <c r="G103" s="50" t="s">
        <v>109</v>
      </c>
      <c r="H103" s="116">
        <v>80940</v>
      </c>
    </row>
    <row r="104" spans="1:8" ht="15">
      <c r="A104" s="129"/>
      <c r="B104" s="130"/>
      <c r="C104" s="130"/>
      <c r="D104" s="130"/>
      <c r="E104" s="130"/>
      <c r="F104" s="130"/>
      <c r="G104" s="130"/>
      <c r="H104" s="130"/>
    </row>
    <row r="105" spans="1:8" ht="15">
      <c r="A105" s="104" t="s">
        <v>127</v>
      </c>
      <c r="B105" s="128" t="s">
        <v>128</v>
      </c>
      <c r="C105" s="128"/>
      <c r="D105" s="128"/>
      <c r="E105" s="128"/>
      <c r="F105" s="128"/>
      <c r="G105" s="105" t="s">
        <v>28</v>
      </c>
      <c r="H105" s="106">
        <f>(H78+H79-H80-H86)/(H95+H96-H97-H103)</f>
        <v>8.8526192052011622E-4</v>
      </c>
    </row>
    <row r="106" spans="1:8" ht="15">
      <c r="A106" s="104" t="s">
        <v>129</v>
      </c>
      <c r="B106" s="128" t="s">
        <v>130</v>
      </c>
      <c r="C106" s="128"/>
      <c r="D106" s="128"/>
      <c r="E106" s="128"/>
      <c r="F106" s="128"/>
      <c r="G106" s="105" t="s">
        <v>56</v>
      </c>
      <c r="H106" s="107">
        <v>302196.90999999997</v>
      </c>
    </row>
    <row r="107" spans="1:8" ht="15">
      <c r="A107" s="104" t="s">
        <v>131</v>
      </c>
      <c r="B107" s="128" t="s">
        <v>132</v>
      </c>
      <c r="C107" s="128"/>
      <c r="D107" s="128"/>
      <c r="E107" s="128"/>
      <c r="F107" s="128"/>
      <c r="G107" s="105" t="s">
        <v>133</v>
      </c>
      <c r="H107" s="108">
        <v>991.45</v>
      </c>
    </row>
    <row r="108" spans="1:8" ht="15">
      <c r="A108" s="104" t="s">
        <v>134</v>
      </c>
      <c r="B108" s="128" t="s">
        <v>135</v>
      </c>
      <c r="C108" s="128"/>
      <c r="D108" s="128"/>
      <c r="E108" s="128"/>
      <c r="F108" s="128"/>
      <c r="G108" s="105" t="s">
        <v>133</v>
      </c>
      <c r="H108" s="109">
        <f>ROUND(H107+H106*H105,2)</f>
        <v>1258.97</v>
      </c>
    </row>
    <row r="109" spans="1:8" ht="15">
      <c r="A109" s="104" t="s">
        <v>136</v>
      </c>
      <c r="B109" s="128" t="s">
        <v>137</v>
      </c>
      <c r="C109" s="128"/>
      <c r="D109" s="128"/>
      <c r="E109" s="128"/>
      <c r="F109" s="128"/>
      <c r="G109" s="105" t="s">
        <v>109</v>
      </c>
      <c r="H109" s="122">
        <f>117745.803</f>
        <v>117745.803</v>
      </c>
    </row>
    <row r="110" spans="1:8" ht="15">
      <c r="A110" s="104" t="s">
        <v>138</v>
      </c>
      <c r="B110" s="128" t="s">
        <v>139</v>
      </c>
      <c r="C110" s="128"/>
      <c r="D110" s="128"/>
      <c r="E110" s="128"/>
      <c r="F110" s="128"/>
      <c r="G110" s="105" t="s">
        <v>133</v>
      </c>
      <c r="H110" s="123">
        <v>1260.4100000000001</v>
      </c>
    </row>
    <row r="111" spans="1:8" ht="15">
      <c r="A111" s="104" t="s">
        <v>140</v>
      </c>
      <c r="B111" s="128" t="s">
        <v>141</v>
      </c>
      <c r="C111" s="128"/>
      <c r="D111" s="128"/>
      <c r="E111" s="128"/>
      <c r="F111" s="128"/>
      <c r="G111" s="105" t="s">
        <v>109</v>
      </c>
      <c r="H111" s="122">
        <f>117745.803</f>
        <v>117745.803</v>
      </c>
    </row>
    <row r="112" spans="1:8" ht="15">
      <c r="A112" s="104" t="s">
        <v>142</v>
      </c>
      <c r="B112" s="128" t="s">
        <v>143</v>
      </c>
      <c r="C112" s="128"/>
      <c r="D112" s="128"/>
      <c r="E112" s="128"/>
      <c r="F112" s="128"/>
      <c r="G112" s="105" t="s">
        <v>109</v>
      </c>
      <c r="H112" s="110">
        <f>H62-H64-H70</f>
        <v>193886.95999999996</v>
      </c>
    </row>
    <row r="113" spans="1:13" ht="15">
      <c r="A113" s="111" t="s">
        <v>144</v>
      </c>
      <c r="B113" s="128" t="s">
        <v>145</v>
      </c>
      <c r="C113" s="128"/>
      <c r="D113" s="128"/>
      <c r="E113" s="128"/>
      <c r="F113" s="128"/>
      <c r="G113" s="105" t="s">
        <v>146</v>
      </c>
      <c r="H113" s="112">
        <f>ROUND((H108*H109-H110*H111)/H112,2)</f>
        <v>-0.87</v>
      </c>
    </row>
    <row r="114" spans="1:13" ht="15">
      <c r="A114" s="111" t="s">
        <v>147</v>
      </c>
      <c r="B114" s="128" t="s">
        <v>148</v>
      </c>
      <c r="C114" s="128"/>
      <c r="D114" s="128"/>
      <c r="E114" s="128"/>
      <c r="F114" s="128"/>
      <c r="G114" s="105" t="s">
        <v>133</v>
      </c>
      <c r="H114" s="113">
        <f>MIN(H113,0.1*1107.24)</f>
        <v>-0.87</v>
      </c>
    </row>
    <row r="117" spans="1:13" ht="23.25">
      <c r="B117" s="78" t="s">
        <v>82</v>
      </c>
      <c r="C117" s="78"/>
      <c r="D117" s="78"/>
      <c r="E117" s="78"/>
      <c r="F117" s="84"/>
      <c r="G117" s="78"/>
      <c r="H117" s="78"/>
      <c r="I117" s="78"/>
      <c r="J117" s="78"/>
      <c r="K117" s="78"/>
      <c r="L117" s="78"/>
    </row>
    <row r="118" spans="1:13" ht="23.25">
      <c r="B118" s="78" t="s">
        <v>83</v>
      </c>
      <c r="C118" s="78"/>
      <c r="D118" s="78"/>
      <c r="E118" s="78"/>
      <c r="F118" s="84"/>
      <c r="G118" s="78"/>
      <c r="H118" s="78"/>
      <c r="I118" s="96"/>
      <c r="J118" s="97"/>
      <c r="K118" s="98"/>
      <c r="L118" s="99"/>
      <c r="M118" s="78" t="s">
        <v>84</v>
      </c>
    </row>
  </sheetData>
  <mergeCells count="123"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112:F112"/>
    <mergeCell ref="B113:F113"/>
    <mergeCell ref="B114:F114"/>
    <mergeCell ref="B106:F106"/>
    <mergeCell ref="B107:F107"/>
    <mergeCell ref="B108:F108"/>
    <mergeCell ref="B109:F109"/>
    <mergeCell ref="B110:F110"/>
    <mergeCell ref="B111:F111"/>
  </mergeCells>
  <pageMargins left="0.31496062992125984" right="0.31496062992125984" top="0.35433070866141736" bottom="0.35433070866141736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tabSelected="1" zoomScaleNormal="100" zoomScaleSheetLayoutView="100" workbookViewId="0">
      <selection activeCell="A10" sqref="A10"/>
    </sheetView>
  </sheetViews>
  <sheetFormatPr defaultRowHeight="12.75"/>
  <cols>
    <col min="1" max="1" width="156" style="6" customWidth="1"/>
    <col min="2" max="2" width="25.28515625" style="6" customWidth="1"/>
    <col min="3" max="16384" width="9.140625" style="6"/>
  </cols>
  <sheetData>
    <row r="1" spans="1:2" ht="38.25" customHeight="1">
      <c r="A1" s="180" t="s">
        <v>79</v>
      </c>
      <c r="B1" s="180"/>
    </row>
    <row r="2" spans="1:2" ht="20.25" customHeight="1">
      <c r="A2" s="127" t="s">
        <v>152</v>
      </c>
      <c r="B2" s="126"/>
    </row>
    <row r="3" spans="1:2" ht="15.75">
      <c r="A3" s="17"/>
    </row>
    <row r="4" spans="1:2" s="11" customFormat="1" ht="18.75">
      <c r="A4" s="176" t="s">
        <v>5</v>
      </c>
      <c r="B4" s="176"/>
    </row>
    <row r="5" spans="1:2" s="11" customFormat="1" ht="24.75" customHeight="1">
      <c r="A5" s="181" t="s">
        <v>6</v>
      </c>
      <c r="B5" s="181"/>
    </row>
    <row r="6" spans="1:2">
      <c r="A6" s="2"/>
      <c r="B6" s="2"/>
    </row>
    <row r="7" spans="1:2" ht="24.75" customHeight="1" thickBot="1">
      <c r="A7" s="163" t="s">
        <v>73</v>
      </c>
      <c r="B7" s="163"/>
    </row>
    <row r="8" spans="1:2" ht="53.25" customHeight="1">
      <c r="A8" s="182" t="s">
        <v>74</v>
      </c>
      <c r="B8" s="184" t="s">
        <v>7</v>
      </c>
    </row>
    <row r="9" spans="1:2" ht="10.5" customHeight="1">
      <c r="A9" s="183"/>
      <c r="B9" s="185"/>
    </row>
    <row r="10" spans="1:2" ht="39.75" customHeight="1">
      <c r="A10" s="70" t="s">
        <v>150</v>
      </c>
      <c r="B10" s="124">
        <v>1875.02</v>
      </c>
    </row>
    <row r="11" spans="1:2" ht="38.25" customHeight="1" thickBot="1">
      <c r="A11" s="71" t="s">
        <v>151</v>
      </c>
      <c r="B11" s="125">
        <v>1996.86250705</v>
      </c>
    </row>
    <row r="12" spans="1:2" ht="17.25" customHeight="1">
      <c r="B12" s="72"/>
    </row>
    <row r="13" spans="1:2">
      <c r="A13" s="69" t="s">
        <v>75</v>
      </c>
    </row>
    <row r="14" spans="1:2" ht="34.5" customHeight="1">
      <c r="A14" s="178" t="s">
        <v>76</v>
      </c>
      <c r="B14" s="178"/>
    </row>
    <row r="15" spans="1:2" ht="35.25" customHeight="1">
      <c r="A15" s="179" t="s">
        <v>77</v>
      </c>
      <c r="B15" s="179"/>
    </row>
    <row r="16" spans="1:2" ht="50.25" customHeight="1">
      <c r="A16" s="179" t="s">
        <v>78</v>
      </c>
      <c r="B16" s="179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1_ЦК (2)</vt:lpstr>
      <vt:lpstr>Потери</vt:lpstr>
      <vt:lpstr>'1_ЦК (2)'!Область_печати</vt:lpstr>
      <vt:lpstr>Потери!Область_печати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dc:description>Интегр. цены, интервал. цены и объемы в одном файле - ГТП (по диапазонам)_x000d_
c Признаком расчета почасовой цены</dc:description>
  <cp:lastModifiedBy>Пантина Александра Александровна</cp:lastModifiedBy>
  <cp:lastPrinted>2017-07-11T11:38:40Z</cp:lastPrinted>
  <dcterms:created xsi:type="dcterms:W3CDTF">2011-02-14T10:57:00Z</dcterms:created>
  <dcterms:modified xsi:type="dcterms:W3CDTF">2017-08-15T11:18:26Z</dcterms:modified>
</cp:coreProperties>
</file>