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60" windowWidth="27795" windowHeight="12075" activeTab="1"/>
  </bookViews>
  <sheets>
    <sheet name="приложение 3" sheetId="1" r:id="rId1"/>
    <sheet name="приложение 5" sheetId="2" r:id="rId2"/>
  </sheets>
  <definedNames>
    <definedName name="TABLE" localSheetId="1">'приложение 5'!$A$8:$F$45</definedName>
    <definedName name="_xlnm.Print_Titles" localSheetId="1">'приложение 5'!$8:$9</definedName>
    <definedName name="_xlnm.Print_Area" localSheetId="0">'приложение 3'!$A$1:$F$110</definedName>
    <definedName name="_xlnm.Print_Area" localSheetId="1">'приложение 5'!$A$1:$I$50</definedName>
  </definedNames>
  <calcPr calcId="125725"/>
</workbook>
</file>

<file path=xl/calcChain.xml><?xml version="1.0" encoding="utf-8"?>
<calcChain xmlns="http://schemas.openxmlformats.org/spreadsheetml/2006/main">
  <c r="F89" i="1"/>
  <c r="F88"/>
  <c r="E101"/>
  <c r="E77"/>
  <c r="E80"/>
  <c r="E79"/>
  <c r="F79" l="1"/>
  <c r="F77" s="1"/>
  <c r="F102" l="1"/>
  <c r="E102"/>
  <c r="F101"/>
  <c r="F100"/>
  <c r="F98"/>
  <c r="E98"/>
  <c r="F97"/>
  <c r="E97"/>
  <c r="F95"/>
  <c r="E95"/>
  <c r="F86"/>
  <c r="F94" s="1"/>
  <c r="F74"/>
  <c r="E73"/>
  <c r="E72"/>
  <c r="E71" s="1"/>
  <c r="F71"/>
  <c r="E70"/>
  <c r="E69"/>
  <c r="F68"/>
  <c r="E66"/>
  <c r="E65" s="1"/>
  <c r="F65"/>
  <c r="E64"/>
  <c r="E63"/>
  <c r="E62" s="1"/>
  <c r="F62"/>
  <c r="F58"/>
  <c r="F54" s="1"/>
  <c r="F51"/>
  <c r="F47" s="1"/>
  <c r="F30"/>
  <c r="F26" s="1"/>
  <c r="F23"/>
  <c r="F19" s="1"/>
  <c r="F17"/>
  <c r="E17"/>
  <c r="E15" s="1"/>
  <c r="E11" s="1"/>
  <c r="F16"/>
  <c r="E16"/>
  <c r="F9"/>
  <c r="E9"/>
  <c r="E104" l="1"/>
  <c r="F61"/>
  <c r="F104"/>
  <c r="F15"/>
  <c r="F11" s="1"/>
  <c r="E68"/>
  <c r="E61"/>
</calcChain>
</file>

<file path=xl/sharedStrings.xml><?xml version="1.0" encoding="utf-8"?>
<sst xmlns="http://schemas.openxmlformats.org/spreadsheetml/2006/main" count="352" uniqueCount="165">
  <si>
    <t>Приложение № 3
к предложению о размере цен (тарифов), долгосрочных параметров регулирования</t>
  </si>
  <si>
    <t>Раздел 2. Основные показатели деятельности гарантирующих поставщиков</t>
  </si>
  <si>
    <t>№ 
п/п</t>
  </si>
  <si>
    <t>Наименование показателей</t>
  </si>
  <si>
    <t>Единица измерения</t>
  </si>
  <si>
    <t>Фактические показатели 
за год, предшествующий базовому периоду*</t>
  </si>
  <si>
    <t>Показатели, утвержденные 
на базовый период (2015 год) **</t>
  </si>
  <si>
    <t>Предложения 
на расчетный период регулирования 
(2016 год)</t>
  </si>
  <si>
    <t>1.</t>
  </si>
  <si>
    <t>Объемы полезного отпуска электрической энергии - всего</t>
  </si>
  <si>
    <t>в том числе:</t>
  </si>
  <si>
    <t>1.1.</t>
  </si>
  <si>
    <t>населению и приравненным к нему категориям потребителей</t>
  </si>
  <si>
    <t>тыс. кВт·ч</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</si>
  <si>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</si>
  <si>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</si>
  <si>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</si>
  <si>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</si>
  <si>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</si>
  <si>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</si>
  <si>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</si>
  <si>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</si>
  <si>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В выписке из протокола заседания коллегии УТР Мурманской области информация отсутствует</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</si>
  <si>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</si>
  <si>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</si>
  <si>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</si>
  <si>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</si>
  <si>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</si>
  <si>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</si>
  <si>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</si>
  <si>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</si>
  <si>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</si>
  <si>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</si>
  <si>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</si>
  <si>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</si>
  <si>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</si>
  <si>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</si>
  <si>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</si>
  <si>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</si>
  <si>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</si>
  <si>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</si>
  <si>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</si>
  <si>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</si>
  <si>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</si>
  <si>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</si>
  <si>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1.2.</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</si>
  <si>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</si>
  <si>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150 кВт</t>
  </si>
  <si>
    <t>от 150 кВт до 670 кВт</t>
  </si>
  <si>
    <t>от 670 кВт до 10 МВт</t>
  </si>
  <si>
    <t>не менее 10 МВт</t>
  </si>
  <si>
    <t>1.3.</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</si>
  <si>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</si>
  <si>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</si>
  <si>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</si>
  <si>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2.</t>
  </si>
  <si>
    <t xml:space="preserve">Количество обслуживаемых договоров - всего </t>
  </si>
  <si>
    <t>2.1.</t>
  </si>
  <si>
    <t>с населением и приравненными к нему категориями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</si>
  <si>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</si>
  <si>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</si>
  <si>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</si>
  <si>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</si>
  <si>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</si>
  <si>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3.</t>
  </si>
  <si>
    <t xml:space="preserve">Количество точек учета по обслуживаемым договорам - всего </t>
  </si>
  <si>
    <t>3.1.</t>
  </si>
  <si>
    <t>по населению и приравненными к нему категориями потребителей</t>
  </si>
  <si>
    <t>штук</t>
  </si>
  <si>
    <t>3.2.</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</si>
  <si>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</si>
  <si>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4.</t>
  </si>
  <si>
    <t>Количество точек подключения</t>
  </si>
  <si>
    <t>5.</t>
  </si>
  <si>
    <t>Необходимая валовая выручка гарантирующего поставщика</t>
  </si>
  <si>
    <t>тыс. рублей</t>
  </si>
  <si>
    <t>6.</t>
  </si>
  <si>
    <t>Показатели численности персонала и фонда оплаты труда по регулируемым видам деятельности</t>
  </si>
  <si>
    <t>6.1.</t>
  </si>
  <si>
    <t>Среднесписочная численность персонала</t>
  </si>
  <si>
    <t>человек</t>
  </si>
  <si>
    <t>6.2.</t>
  </si>
  <si>
    <t>Среднемесячная заработная плата на одного работника</t>
  </si>
  <si>
    <t>тыс. рублей на человека</t>
  </si>
  <si>
    <t>6.3.</t>
  </si>
  <si>
    <t>Реквизиты отраслевого тарифного соглашения (дата утверждения, срок действия)</t>
  </si>
  <si>
    <t>7.</t>
  </si>
  <si>
    <t>Проценты по обслуживанию кредитов</t>
  </si>
  <si>
    <t>8.</t>
  </si>
  <si>
    <t>Резерв по сомнительным долгам</t>
  </si>
  <si>
    <t>9.</t>
  </si>
  <si>
    <t>Необходимые расходы из прибыли</t>
  </si>
  <si>
    <t>10.</t>
  </si>
  <si>
    <t>Чистая прибыль (убыток)</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</si>
  <si>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</si>
  <si>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</si>
  <si>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</si>
  <si>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</si>
  <si>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</si>
  <si>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Примечание:</t>
  </si>
  <si>
    <t>* Информация за 2014 год не заполняется в связи с тем, что статус гарантирующего поставщика на территории Мурманской области получен АО «АтомЭнергоСбыт» с 01.02.2015</t>
  </si>
  <si>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</si>
  <si>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</si>
  <si>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</si>
  <si>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Фактические показатели за год, предшествующий базовому периоду*</t>
  </si>
  <si>
    <t>Показатели, утвержденные на базовый период 
(2015 год) **</t>
  </si>
  <si>
    <t>Предложения на расчетный период регулирования 
(2016 год)</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</si>
  <si>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</si>
  <si>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</si>
  <si>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</si>
  <si>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</si>
  <si>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</si>
  <si>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</si>
  <si>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</si>
  <si>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</si>
  <si>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</si>
  <si>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</si>
  <si>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</si>
  <si>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</si>
  <si>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</si>
  <si>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</si>
  <si>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</si>
  <si>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</si>
  <si>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</si>
  <si>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</si>
  <si>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</si>
  <si>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</si>
  <si>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</si>
  <si>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</si>
  <si>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</si>
  <si>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</si>
  <si>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</si>
  <si>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</si>
  <si>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</si>
  <si>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</si>
  <si>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</si>
  <si>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</si>
  <si>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</si>
  <si>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</si>
  <si>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</si>
  <si>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</si>
  <si>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</si>
  <si>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</si>
  <si>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</si>
  <si>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</si>
  <si>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</si>
  <si>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</si>
  <si>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</si>
  <si>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</si>
  <si>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</si>
  <si>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</si>
  <si>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</si>
  <si>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</si>
  <si>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</si>
  <si>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</si>
  <si>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</si>
  <si>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</si>
  <si>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</si>
  <si>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</si>
  <si>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Информация указана в соответствии с Поставнолением УТР МО от 30.01.2015 №6/3</t>
  </si>
  <si>
    <t>** Информация указана в соответствии с выпиской из протокола заседания коллегии Управления по тарифному регулированиюМурманской области от 30.01.2015</t>
  </si>
  <si>
    <t>филиал "КолАтомЭнергоСбыт" АО "АтомЭнергоСбыт" не имеет инвестиционной программы, утвержденной Министерством Энергетики РФ и Управлением по тарифному регулированию Мурманской области</t>
  </si>
  <si>
    <t>В соответствии с законодательством о бухгалтерском учете и учетной политикой АО "АтомЭнергоСбыт" не выделяет чистую прибыль отдельно по обособленным подразделениям и по видам деятельности</t>
  </si>
  <si>
    <t>Отраслевое соглашение по Атомной энергетике, промышленности и науке на 2015-2017 годы. Зарегистрировано от 29.01.2015г. №2/15-17</t>
  </si>
  <si>
    <t xml:space="preserve">   Социальная норма в Мурманской области не установлена.</t>
  </si>
</sst>
</file>

<file path=xl/styles.xml><?xml version="1.0" encoding="utf-8"?>
<styleSheet xmlns="http://schemas.openxmlformats.org/spreadsheetml/2006/main">
  <numFmts count="2">
    <numFmt numFmtId="164" formatCode="0.0%"/>
    <numFmt numFmtId="165" formatCode="#,##0.000"/>
  </numFmts>
  <fonts count="14">
    <font>
      <sz val="10"/>
      <name val="Arial Cyr"/>
      <charset val="204"/>
    </font>
    <font>
      <sz val="10"/>
      <name val="Arial Cyr"/>
      <charset val="204"/>
    </font>
    <font>
      <sz val="12"/>
      <name val="Times New Roman"/>
      <family val="1"/>
      <charset val="204"/>
    </font>
    <font>
      <sz val="10"/>
      <name val="Times New Roman"/>
      <family val="1"/>
      <charset val="204"/>
    </font>
    <font>
      <sz val="13"/>
      <name val="Times New Roman"/>
      <family val="1"/>
      <charset val="204"/>
    </font>
    <font>
      <sz val="11"/>
      <color indexed="8"/>
      <name val="Calibri"/>
      <family val="2"/>
      <charset val="204"/>
    </font>
    <font>
      <sz val="12"/>
      <color indexed="8"/>
      <name val="Times New Roman"/>
      <family val="1"/>
      <charset val="204"/>
    </font>
    <font>
      <sz val="8"/>
      <name val="Times New Roman"/>
      <family val="1"/>
      <charset val="204"/>
    </font>
    <font>
      <b/>
      <sz val="12"/>
      <name val="Times New Roman"/>
      <family val="1"/>
      <charset val="204"/>
    </font>
    <font>
      <b/>
      <sz val="16"/>
      <color rgb="FFFF0000"/>
      <name val="Times New Roman"/>
      <family val="1"/>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sz val="10"/>
      <color indexed="9"/>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cellStyleXfs>
  <cellXfs count="69">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top"/>
    </xf>
    <xf numFmtId="3" fontId="7" fillId="0" borderId="0" xfId="0" applyNumberFormat="1" applyFont="1" applyAlignment="1">
      <alignment vertical="top"/>
    </xf>
    <xf numFmtId="0" fontId="2" fillId="0" borderId="0" xfId="0" applyFont="1" applyAlignment="1"/>
    <xf numFmtId="0" fontId="3" fillId="0" borderId="0" xfId="0" applyFont="1"/>
    <xf numFmtId="0" fontId="7" fillId="0" borderId="0" xfId="0" applyFont="1"/>
    <xf numFmtId="3" fontId="7" fillId="0" borderId="0" xfId="0" applyNumberFormat="1" applyFont="1"/>
    <xf numFmtId="0" fontId="2" fillId="0" borderId="0" xfId="0" applyFont="1" applyAlignment="1">
      <alignment vertical="center"/>
    </xf>
    <xf numFmtId="0" fontId="2" fillId="0" borderId="0" xfId="0" applyFont="1" applyFill="1" applyAlignment="1">
      <alignment vertical="center"/>
    </xf>
    <xf numFmtId="0" fontId="2" fillId="0" borderId="0" xfId="0" applyFont="1" applyAlignment="1">
      <alignment horizontal="justify" vertical="center"/>
    </xf>
    <xf numFmtId="0" fontId="11" fillId="0" borderId="0" xfId="0" applyFont="1" applyAlignment="1">
      <alignment horizontal="center" vertical="center" wrapText="1"/>
    </xf>
    <xf numFmtId="0" fontId="10" fillId="0" borderId="2" xfId="2" applyFont="1" applyBorder="1" applyAlignment="1">
      <alignment horizontal="center" vertical="center" wrapText="1"/>
    </xf>
    <xf numFmtId="0" fontId="11" fillId="0" borderId="0" xfId="0" applyFont="1" applyAlignment="1">
      <alignment vertical="top"/>
    </xf>
    <xf numFmtId="0" fontId="10" fillId="0" borderId="2" xfId="2" applyFont="1" applyBorder="1" applyAlignment="1">
      <alignment horizontal="center" vertical="top" wrapText="1"/>
    </xf>
    <xf numFmtId="0" fontId="10" fillId="0" borderId="2" xfId="2" applyFont="1" applyBorder="1" applyAlignment="1">
      <alignment horizontal="left" vertical="top" wrapText="1"/>
    </xf>
    <xf numFmtId="0" fontId="10" fillId="0" borderId="2" xfId="2" applyFont="1" applyBorder="1" applyAlignment="1">
      <alignment horizontal="center" vertical="top"/>
    </xf>
    <xf numFmtId="0" fontId="10" fillId="0" borderId="2" xfId="2" applyFont="1" applyFill="1" applyBorder="1" applyAlignment="1">
      <alignment horizontal="center" vertical="center" wrapText="1"/>
    </xf>
    <xf numFmtId="0" fontId="10" fillId="0" borderId="2" xfId="2" applyFont="1" applyFill="1" applyBorder="1" applyAlignment="1">
      <alignment horizontal="center" vertical="top"/>
    </xf>
    <xf numFmtId="0" fontId="10" fillId="0" borderId="2" xfId="2" applyFont="1" applyFill="1" applyBorder="1" applyAlignment="1">
      <alignment vertical="center" wrapText="1"/>
    </xf>
    <xf numFmtId="0" fontId="10" fillId="0" borderId="0" xfId="2" applyFont="1" applyBorder="1" applyAlignment="1">
      <alignment horizontal="center" vertical="top" wrapText="1"/>
    </xf>
    <xf numFmtId="0" fontId="10" fillId="0" borderId="0" xfId="2" applyFont="1" applyBorder="1" applyAlignment="1">
      <alignment horizontal="left" vertical="top" wrapText="1"/>
    </xf>
    <xf numFmtId="0" fontId="10" fillId="0" borderId="0" xfId="2" applyFont="1" applyBorder="1" applyAlignment="1">
      <alignment horizontal="center" vertical="top"/>
    </xf>
    <xf numFmtId="0" fontId="10" fillId="0" borderId="1" xfId="2" applyFont="1" applyBorder="1" applyAlignment="1">
      <alignment horizontal="center" vertical="top" wrapText="1"/>
    </xf>
    <xf numFmtId="0" fontId="10" fillId="0" borderId="1" xfId="2" applyFont="1" applyBorder="1" applyAlignment="1">
      <alignment horizontal="left" vertical="top" wrapText="1"/>
    </xf>
    <xf numFmtId="0" fontId="10" fillId="0" borderId="1" xfId="2" applyFont="1" applyBorder="1" applyAlignment="1">
      <alignment horizontal="center" vertical="top"/>
    </xf>
    <xf numFmtId="0" fontId="13" fillId="0" borderId="0" xfId="0" applyFont="1"/>
    <xf numFmtId="0" fontId="3" fillId="0" borderId="0" xfId="0" applyFont="1" applyAlignment="1">
      <alignment vertical="top" wrapText="1"/>
    </xf>
    <xf numFmtId="0" fontId="2"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center"/>
    </xf>
    <xf numFmtId="0" fontId="10" fillId="0" borderId="2" xfId="2" applyFont="1" applyFill="1" applyBorder="1" applyAlignment="1">
      <alignment horizontal="center" vertical="center" wrapText="1"/>
    </xf>
    <xf numFmtId="0" fontId="3" fillId="0" borderId="0" xfId="0" applyFont="1" applyAlignment="1">
      <alignment horizontal="left" wrapText="1" indent="3"/>
    </xf>
    <xf numFmtId="0" fontId="10" fillId="0" borderId="2" xfId="2" applyFont="1" applyBorder="1" applyAlignment="1">
      <alignment horizontal="center" vertical="center" wrapText="1"/>
    </xf>
    <xf numFmtId="0" fontId="2" fillId="2" borderId="2" xfId="0" applyFont="1" applyFill="1" applyBorder="1" applyAlignment="1">
      <alignment horizontal="center" vertical="center" wrapText="1"/>
    </xf>
    <xf numFmtId="0" fontId="6" fillId="2" borderId="2" xfId="2" applyFont="1" applyFill="1" applyBorder="1" applyAlignment="1">
      <alignment horizontal="center" vertical="top" wrapText="1"/>
    </xf>
    <xf numFmtId="0" fontId="6" fillId="2" borderId="2" xfId="2" applyFont="1" applyFill="1" applyBorder="1" applyAlignment="1">
      <alignment horizontal="left" vertical="top"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2" xfId="0" applyFont="1" applyFill="1" applyBorder="1" applyAlignment="1">
      <alignment horizontal="center" vertical="top"/>
    </xf>
    <xf numFmtId="4" fontId="2" fillId="2" borderId="2" xfId="0" applyNumberFormat="1" applyFont="1" applyFill="1" applyBorder="1" applyAlignment="1">
      <alignment horizontal="center" vertical="top"/>
    </xf>
    <xf numFmtId="4"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top" wrapText="1"/>
    </xf>
    <xf numFmtId="0" fontId="2" fillId="2" borderId="2" xfId="0"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2" fillId="2" borderId="2" xfId="0" applyNumberFormat="1" applyFont="1" applyFill="1" applyBorder="1" applyAlignment="1">
      <alignment vertical="center" wrapText="1"/>
    </xf>
    <xf numFmtId="3"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vertical="center"/>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vertical="top"/>
    </xf>
    <xf numFmtId="3" fontId="2" fillId="2" borderId="2" xfId="0" applyNumberFormat="1" applyFont="1" applyFill="1" applyBorder="1" applyAlignment="1">
      <alignment horizontal="center" vertical="top"/>
    </xf>
    <xf numFmtId="0" fontId="2" fillId="2" borderId="2" xfId="0" applyFont="1" applyFill="1" applyBorder="1" applyAlignment="1">
      <alignment vertical="center"/>
    </xf>
    <xf numFmtId="2" fontId="2" fillId="2" borderId="2" xfId="0" applyNumberFormat="1" applyFont="1" applyFill="1" applyBorder="1" applyAlignment="1">
      <alignment horizontal="center" vertical="center"/>
    </xf>
    <xf numFmtId="0" fontId="2" fillId="2" borderId="2" xfId="0" applyFont="1" applyFill="1" applyBorder="1" applyAlignment="1">
      <alignment wrapText="1"/>
    </xf>
    <xf numFmtId="0" fontId="8" fillId="2" borderId="2" xfId="2" applyFont="1" applyFill="1" applyBorder="1" applyAlignment="1">
      <alignment horizontal="center" vertical="top" wrapText="1"/>
    </xf>
    <xf numFmtId="0" fontId="8" fillId="2" borderId="2" xfId="2" applyFont="1" applyFill="1" applyBorder="1" applyAlignment="1">
      <alignment horizontal="left" vertical="top" wrapText="1"/>
    </xf>
    <xf numFmtId="0" fontId="2" fillId="2" borderId="2" xfId="2" applyFont="1" applyFill="1" applyBorder="1" applyAlignment="1">
      <alignment horizontal="center" vertical="top" wrapText="1"/>
    </xf>
    <xf numFmtId="0" fontId="9" fillId="2" borderId="2" xfId="0"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0" fontId="6" fillId="0" borderId="2" xfId="2" applyFont="1" applyBorder="1" applyAlignment="1">
      <alignment horizontal="center" vertical="top" wrapText="1"/>
    </xf>
    <xf numFmtId="0" fontId="6" fillId="0" borderId="2" xfId="2" applyFont="1" applyBorder="1" applyAlignment="1">
      <alignment horizontal="left" vertical="top" wrapText="1"/>
    </xf>
    <xf numFmtId="0" fontId="2" fillId="0" borderId="2" xfId="0" applyFont="1" applyBorder="1" applyAlignment="1">
      <alignment vertical="center"/>
    </xf>
    <xf numFmtId="164" fontId="2" fillId="0" borderId="2" xfId="1" applyNumberFormat="1" applyFont="1" applyBorder="1" applyAlignment="1">
      <alignment horizontal="center" vertical="center"/>
    </xf>
    <xf numFmtId="0" fontId="2" fillId="0" borderId="2" xfId="0" applyFont="1" applyBorder="1" applyAlignment="1">
      <alignment horizontal="center" vertical="center" wrapText="1"/>
    </xf>
    <xf numFmtId="0" fontId="10" fillId="2" borderId="2" xfId="2" applyFont="1" applyFill="1" applyBorder="1" applyAlignment="1">
      <alignment vertical="center" wrapText="1"/>
    </xf>
    <xf numFmtId="10" fontId="10" fillId="2" borderId="2" xfId="1" applyNumberFormat="1" applyFont="1" applyFill="1" applyBorder="1" applyAlignment="1">
      <alignment vertical="center" wrapText="1"/>
    </xf>
  </cellXfs>
  <cellStyles count="3">
    <cellStyle name="Обычный" xfId="0" builtinId="0"/>
    <cellStyle name="Обычный_стр.1_5" xfId="2"/>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113"/>
  <sheetViews>
    <sheetView topLeftCell="A19" zoomScale="80" zoomScaleNormal="80" workbookViewId="0">
      <selection activeCell="B113" sqref="B113"/>
    </sheetView>
  </sheetViews>
  <sheetFormatPr defaultRowHeight="15.75"/>
  <cols>
    <col min="1" max="1" width="8.28515625" style="1" customWidth="1"/>
    <col min="2" max="2" width="38.85546875" style="1" customWidth="1"/>
    <col min="3" max="3" width="12.28515625" style="1" customWidth="1"/>
    <col min="4" max="4" width="20.7109375" style="1" customWidth="1"/>
    <col min="5" max="6" width="28.5703125" style="1" customWidth="1"/>
    <col min="7" max="7" width="9.140625" style="1"/>
    <col min="8" max="10" width="9.5703125" style="1" bestFit="1" customWidth="1"/>
    <col min="11" max="13" width="10.85546875" style="1" bestFit="1" customWidth="1"/>
    <col min="14" max="16384" width="9.140625" style="1"/>
  </cols>
  <sheetData>
    <row r="1" spans="1:10" ht="101.25" customHeight="1">
      <c r="F1" s="29" t="s">
        <v>0</v>
      </c>
    </row>
    <row r="5" spans="1:10" ht="16.5">
      <c r="A5" s="31" t="s">
        <v>1</v>
      </c>
      <c r="B5" s="32"/>
      <c r="C5" s="32"/>
      <c r="D5" s="32"/>
      <c r="E5" s="32"/>
      <c r="F5" s="32"/>
    </row>
    <row r="7" spans="1:10">
      <c r="E7" s="2"/>
      <c r="F7" s="3"/>
    </row>
    <row r="8" spans="1:10" s="3" customFormat="1" ht="92.25" customHeight="1">
      <c r="A8" s="36" t="s">
        <v>2</v>
      </c>
      <c r="B8" s="36" t="s">
        <v>3</v>
      </c>
      <c r="C8" s="36" t="s">
        <v>4</v>
      </c>
      <c r="D8" s="36" t="s">
        <v>5</v>
      </c>
      <c r="E8" s="36" t="s">
        <v>6</v>
      </c>
      <c r="F8" s="36" t="s">
        <v>7</v>
      </c>
    </row>
    <row r="9" spans="1:10" s="4" customFormat="1" ht="31.5">
      <c r="A9" s="37" t="s">
        <v>8</v>
      </c>
      <c r="B9" s="38" t="s">
        <v>9</v>
      </c>
      <c r="C9" s="37"/>
      <c r="D9" s="39"/>
      <c r="E9" s="40">
        <f>3840380.6</f>
        <v>3840380.6</v>
      </c>
      <c r="F9" s="40">
        <f>4057291.31</f>
        <v>4057291.31</v>
      </c>
    </row>
    <row r="10" spans="1:10" s="4" customFormat="1" ht="15" customHeight="1">
      <c r="A10" s="37"/>
      <c r="B10" s="38" t="s">
        <v>10</v>
      </c>
      <c r="C10" s="37"/>
      <c r="D10" s="41"/>
      <c r="E10" s="41"/>
      <c r="F10" s="41"/>
    </row>
    <row r="11" spans="1:10" s="4" customFormat="1" ht="31.5">
      <c r="A11" s="37" t="s">
        <v>11</v>
      </c>
      <c r="B11" s="38" t="s">
        <v>12</v>
      </c>
      <c r="C11" s="37" t="s">
        <v>13</v>
      </c>
      <c r="D11" s="41"/>
      <c r="E11" s="42">
        <f>E12+E15</f>
        <v>965602.6</v>
      </c>
      <c r="F11" s="42">
        <f>F12+F15</f>
        <v>977981.66500000004</v>
      </c>
    </row>
    <row r="12" spans="1:10" s="4" customFormat="1">
      <c r="A12" s="37" t="s">
        <v>14</v>
      </c>
      <c r="B12" s="38" t="s">
        <v>15</v>
      </c>
      <c r="C12" s="37" t="s">
        <v>13</v>
      </c>
      <c r="D12" s="41"/>
      <c r="E12" s="41"/>
      <c r="F12" s="41"/>
    </row>
    <row r="13" spans="1:10" s="4" customFormat="1">
      <c r="A13" s="37"/>
      <c r="B13" s="38" t="s">
        <v>16</v>
      </c>
      <c r="C13" s="37" t="s">
        <v>13</v>
      </c>
      <c r="D13" s="41"/>
      <c r="E13" s="41"/>
      <c r="F13" s="41"/>
    </row>
    <row r="14" spans="1:10" s="4" customFormat="1">
      <c r="A14" s="37"/>
      <c r="B14" s="38" t="s">
        <v>17</v>
      </c>
      <c r="C14" s="37" t="s">
        <v>13</v>
      </c>
      <c r="D14" s="41"/>
      <c r="E14" s="41"/>
      <c r="F14" s="41"/>
    </row>
    <row r="15" spans="1:10" s="4" customFormat="1">
      <c r="A15" s="37" t="s">
        <v>18</v>
      </c>
      <c r="B15" s="38" t="s">
        <v>19</v>
      </c>
      <c r="C15" s="37" t="s">
        <v>13</v>
      </c>
      <c r="D15" s="41"/>
      <c r="E15" s="42">
        <f>E16+E17</f>
        <v>965602.6</v>
      </c>
      <c r="F15" s="42">
        <f>F16+F17</f>
        <v>977981.66500000004</v>
      </c>
      <c r="H15" s="5"/>
      <c r="I15" s="5"/>
      <c r="J15" s="5"/>
    </row>
    <row r="16" spans="1:10" s="4" customFormat="1">
      <c r="A16" s="37"/>
      <c r="B16" s="38" t="s">
        <v>16</v>
      </c>
      <c r="C16" s="37" t="s">
        <v>13</v>
      </c>
      <c r="D16" s="41"/>
      <c r="E16" s="42">
        <f>486743.1</f>
        <v>486743.1</v>
      </c>
      <c r="F16" s="42">
        <f>F24+F31+F38+F45+F52+F59</f>
        <v>493197.44699999999</v>
      </c>
    </row>
    <row r="17" spans="1:6" s="4" customFormat="1">
      <c r="A17" s="37"/>
      <c r="B17" s="38" t="s">
        <v>17</v>
      </c>
      <c r="C17" s="37" t="s">
        <v>13</v>
      </c>
      <c r="D17" s="41"/>
      <c r="E17" s="42">
        <f>478859.5</f>
        <v>478859.5</v>
      </c>
      <c r="F17" s="42">
        <f>F25+F32+F39+F46+F53+F60</f>
        <v>484784.21799999999</v>
      </c>
    </row>
    <row r="18" spans="1:6" s="4" customFormat="1">
      <c r="A18" s="37"/>
      <c r="B18" s="38" t="s">
        <v>10</v>
      </c>
      <c r="C18" s="37" t="s">
        <v>13</v>
      </c>
      <c r="D18" s="41"/>
      <c r="E18" s="41"/>
      <c r="F18" s="41"/>
    </row>
    <row r="19" spans="1:6" s="6" customFormat="1" ht="110.25" customHeight="1">
      <c r="A19" s="37" t="s">
        <v>20</v>
      </c>
      <c r="B19" s="38" t="s">
        <v>21</v>
      </c>
      <c r="C19" s="37" t="s">
        <v>13</v>
      </c>
      <c r="D19" s="41"/>
      <c r="E19" s="43" t="s">
        <v>22</v>
      </c>
      <c r="F19" s="42">
        <f>F20+F23</f>
        <v>267310.36599999998</v>
      </c>
    </row>
    <row r="20" spans="1:6" s="4" customFormat="1">
      <c r="A20" s="37" t="s">
        <v>23</v>
      </c>
      <c r="B20" s="38" t="s">
        <v>15</v>
      </c>
      <c r="C20" s="37" t="s">
        <v>13</v>
      </c>
      <c r="D20" s="41"/>
      <c r="E20" s="43"/>
      <c r="F20" s="41"/>
    </row>
    <row r="21" spans="1:6" s="4" customFormat="1">
      <c r="A21" s="37"/>
      <c r="B21" s="38" t="s">
        <v>16</v>
      </c>
      <c r="C21" s="37" t="s">
        <v>13</v>
      </c>
      <c r="D21" s="41"/>
      <c r="E21" s="43"/>
      <c r="F21" s="41"/>
    </row>
    <row r="22" spans="1:6" s="4" customFormat="1">
      <c r="A22" s="37"/>
      <c r="B22" s="38" t="s">
        <v>17</v>
      </c>
      <c r="C22" s="37" t="s">
        <v>13</v>
      </c>
      <c r="D22" s="41"/>
      <c r="E22" s="43"/>
      <c r="F22" s="41"/>
    </row>
    <row r="23" spans="1:6" s="4" customFormat="1">
      <c r="A23" s="37" t="s">
        <v>24</v>
      </c>
      <c r="B23" s="38" t="s">
        <v>19</v>
      </c>
      <c r="C23" s="37" t="s">
        <v>13</v>
      </c>
      <c r="D23" s="41"/>
      <c r="E23" s="43"/>
      <c r="F23" s="42">
        <f>F24+F25</f>
        <v>267310.36599999998</v>
      </c>
    </row>
    <row r="24" spans="1:6" s="4" customFormat="1">
      <c r="A24" s="37"/>
      <c r="B24" s="38" t="s">
        <v>16</v>
      </c>
      <c r="C24" s="37" t="s">
        <v>13</v>
      </c>
      <c r="D24" s="41"/>
      <c r="E24" s="43"/>
      <c r="F24" s="42">
        <v>134804.97099999999</v>
      </c>
    </row>
    <row r="25" spans="1:6" s="4" customFormat="1">
      <c r="A25" s="37"/>
      <c r="B25" s="38" t="s">
        <v>17</v>
      </c>
      <c r="C25" s="37" t="s">
        <v>13</v>
      </c>
      <c r="D25" s="41"/>
      <c r="E25" s="43"/>
      <c r="F25" s="42">
        <v>132505.39499999999</v>
      </c>
    </row>
    <row r="26" spans="1:6" s="4" customFormat="1" ht="78.75">
      <c r="A26" s="37" t="s">
        <v>25</v>
      </c>
      <c r="B26" s="38" t="s">
        <v>26</v>
      </c>
      <c r="C26" s="37" t="s">
        <v>13</v>
      </c>
      <c r="D26" s="41"/>
      <c r="E26" s="43"/>
      <c r="F26" s="42">
        <f>F27+F30</f>
        <v>596050.30499999993</v>
      </c>
    </row>
    <row r="27" spans="1:6" s="4" customFormat="1">
      <c r="A27" s="37" t="s">
        <v>27</v>
      </c>
      <c r="B27" s="38" t="s">
        <v>15</v>
      </c>
      <c r="C27" s="37" t="s">
        <v>13</v>
      </c>
      <c r="D27" s="41"/>
      <c r="E27" s="43"/>
      <c r="F27" s="41"/>
    </row>
    <row r="28" spans="1:6" s="4" customFormat="1">
      <c r="A28" s="37"/>
      <c r="B28" s="38" t="s">
        <v>16</v>
      </c>
      <c r="C28" s="37" t="s">
        <v>13</v>
      </c>
      <c r="D28" s="41"/>
      <c r="E28" s="43"/>
      <c r="F28" s="41"/>
    </row>
    <row r="29" spans="1:6" s="4" customFormat="1">
      <c r="A29" s="37"/>
      <c r="B29" s="38" t="s">
        <v>17</v>
      </c>
      <c r="C29" s="37" t="s">
        <v>13</v>
      </c>
      <c r="D29" s="41"/>
      <c r="E29" s="43"/>
      <c r="F29" s="41"/>
    </row>
    <row r="30" spans="1:6" s="4" customFormat="1">
      <c r="A30" s="37" t="s">
        <v>28</v>
      </c>
      <c r="B30" s="38" t="s">
        <v>19</v>
      </c>
      <c r="C30" s="37" t="s">
        <v>13</v>
      </c>
      <c r="D30" s="41"/>
      <c r="E30" s="43"/>
      <c r="F30" s="42">
        <f>F31+F32</f>
        <v>596050.30499999993</v>
      </c>
    </row>
    <row r="31" spans="1:6" s="4" customFormat="1">
      <c r="A31" s="37"/>
      <c r="B31" s="38" t="s">
        <v>16</v>
      </c>
      <c r="C31" s="37" t="s">
        <v>13</v>
      </c>
      <c r="D31" s="41"/>
      <c r="E31" s="43"/>
      <c r="F31" s="42">
        <v>300588.95699999999</v>
      </c>
    </row>
    <row r="32" spans="1:6" s="4" customFormat="1">
      <c r="A32" s="37"/>
      <c r="B32" s="38" t="s">
        <v>17</v>
      </c>
      <c r="C32" s="37" t="s">
        <v>13</v>
      </c>
      <c r="D32" s="41"/>
      <c r="E32" s="43"/>
      <c r="F32" s="42">
        <v>295461.348</v>
      </c>
    </row>
    <row r="33" spans="1:6" s="4" customFormat="1" ht="94.5">
      <c r="A33" s="37" t="s">
        <v>29</v>
      </c>
      <c r="B33" s="38" t="s">
        <v>30</v>
      </c>
      <c r="C33" s="37" t="s">
        <v>13</v>
      </c>
      <c r="D33" s="41"/>
      <c r="E33" s="43"/>
      <c r="F33" s="41"/>
    </row>
    <row r="34" spans="1:6" s="4" customFormat="1">
      <c r="A34" s="37" t="s">
        <v>31</v>
      </c>
      <c r="B34" s="38" t="s">
        <v>15</v>
      </c>
      <c r="C34" s="37" t="s">
        <v>13</v>
      </c>
      <c r="D34" s="41"/>
      <c r="E34" s="43"/>
      <c r="F34" s="41"/>
    </row>
    <row r="35" spans="1:6" s="4" customFormat="1">
      <c r="A35" s="37"/>
      <c r="B35" s="38" t="s">
        <v>16</v>
      </c>
      <c r="C35" s="37" t="s">
        <v>13</v>
      </c>
      <c r="D35" s="41"/>
      <c r="E35" s="43"/>
      <c r="F35" s="41"/>
    </row>
    <row r="36" spans="1:6" s="4" customFormat="1">
      <c r="A36" s="37"/>
      <c r="B36" s="38" t="s">
        <v>17</v>
      </c>
      <c r="C36" s="37" t="s">
        <v>13</v>
      </c>
      <c r="D36" s="41"/>
      <c r="E36" s="43"/>
      <c r="F36" s="41"/>
    </row>
    <row r="37" spans="1:6" s="4" customFormat="1">
      <c r="A37" s="37" t="s">
        <v>32</v>
      </c>
      <c r="B37" s="38" t="s">
        <v>19</v>
      </c>
      <c r="C37" s="37" t="s">
        <v>13</v>
      </c>
      <c r="D37" s="41"/>
      <c r="E37" s="43"/>
      <c r="F37" s="41"/>
    </row>
    <row r="38" spans="1:6" s="4" customFormat="1">
      <c r="A38" s="37"/>
      <c r="B38" s="38" t="s">
        <v>16</v>
      </c>
      <c r="C38" s="37" t="s">
        <v>13</v>
      </c>
      <c r="D38" s="41"/>
      <c r="E38" s="43"/>
      <c r="F38" s="41"/>
    </row>
    <row r="39" spans="1:6" s="4" customFormat="1">
      <c r="A39" s="37"/>
      <c r="B39" s="38" t="s">
        <v>17</v>
      </c>
      <c r="C39" s="37" t="s">
        <v>13</v>
      </c>
      <c r="D39" s="41"/>
      <c r="E39" s="43"/>
      <c r="F39" s="41"/>
    </row>
    <row r="40" spans="1:6" s="4" customFormat="1" ht="94.5">
      <c r="A40" s="37" t="s">
        <v>33</v>
      </c>
      <c r="B40" s="38" t="s">
        <v>34</v>
      </c>
      <c r="C40" s="37" t="s">
        <v>13</v>
      </c>
      <c r="D40" s="41"/>
      <c r="E40" s="43"/>
      <c r="F40" s="41"/>
    </row>
    <row r="41" spans="1:6" s="4" customFormat="1">
      <c r="A41" s="37" t="s">
        <v>35</v>
      </c>
      <c r="B41" s="38" t="s">
        <v>15</v>
      </c>
      <c r="C41" s="37" t="s">
        <v>13</v>
      </c>
      <c r="D41" s="41"/>
      <c r="E41" s="43"/>
      <c r="F41" s="41"/>
    </row>
    <row r="42" spans="1:6" s="4" customFormat="1">
      <c r="A42" s="37"/>
      <c r="B42" s="38" t="s">
        <v>16</v>
      </c>
      <c r="C42" s="37" t="s">
        <v>13</v>
      </c>
      <c r="D42" s="41"/>
      <c r="E42" s="43"/>
      <c r="F42" s="41"/>
    </row>
    <row r="43" spans="1:6" s="4" customFormat="1">
      <c r="A43" s="37"/>
      <c r="B43" s="38" t="s">
        <v>17</v>
      </c>
      <c r="C43" s="37" t="s">
        <v>13</v>
      </c>
      <c r="D43" s="41"/>
      <c r="E43" s="43"/>
      <c r="F43" s="41"/>
    </row>
    <row r="44" spans="1:6" s="4" customFormat="1">
      <c r="A44" s="37" t="s">
        <v>36</v>
      </c>
      <c r="B44" s="38" t="s">
        <v>19</v>
      </c>
      <c r="C44" s="37" t="s">
        <v>13</v>
      </c>
      <c r="D44" s="41"/>
      <c r="E44" s="43"/>
      <c r="F44" s="41"/>
    </row>
    <row r="45" spans="1:6">
      <c r="A45" s="37"/>
      <c r="B45" s="38" t="s">
        <v>16</v>
      </c>
      <c r="C45" s="37" t="s">
        <v>13</v>
      </c>
      <c r="D45" s="41"/>
      <c r="E45" s="43"/>
      <c r="F45" s="41"/>
    </row>
    <row r="46" spans="1:6" s="7" customFormat="1">
      <c r="A46" s="37"/>
      <c r="B46" s="38" t="s">
        <v>17</v>
      </c>
      <c r="C46" s="37" t="s">
        <v>13</v>
      </c>
      <c r="D46" s="41"/>
      <c r="E46" s="43"/>
      <c r="F46" s="41"/>
    </row>
    <row r="47" spans="1:6" s="7" customFormat="1" ht="31.5">
      <c r="A47" s="37" t="s">
        <v>37</v>
      </c>
      <c r="B47" s="38" t="s">
        <v>38</v>
      </c>
      <c r="C47" s="37" t="s">
        <v>13</v>
      </c>
      <c r="D47" s="41"/>
      <c r="E47" s="43"/>
      <c r="F47" s="42">
        <f>F48+F51</f>
        <v>63853.277000000002</v>
      </c>
    </row>
    <row r="48" spans="1:6" s="7" customFormat="1">
      <c r="A48" s="37" t="s">
        <v>39</v>
      </c>
      <c r="B48" s="38" t="s">
        <v>15</v>
      </c>
      <c r="C48" s="37" t="s">
        <v>13</v>
      </c>
      <c r="D48" s="41"/>
      <c r="E48" s="43"/>
      <c r="F48" s="42"/>
    </row>
    <row r="49" spans="1:13" s="7" customFormat="1">
      <c r="A49" s="37"/>
      <c r="B49" s="38" t="s">
        <v>16</v>
      </c>
      <c r="C49" s="37" t="s">
        <v>13</v>
      </c>
      <c r="D49" s="41"/>
      <c r="E49" s="43"/>
      <c r="F49" s="42"/>
    </row>
    <row r="50" spans="1:13">
      <c r="A50" s="37"/>
      <c r="B50" s="38" t="s">
        <v>17</v>
      </c>
      <c r="C50" s="37" t="s">
        <v>13</v>
      </c>
      <c r="D50" s="41"/>
      <c r="E50" s="43"/>
      <c r="F50" s="42"/>
    </row>
    <row r="51" spans="1:13">
      <c r="A51" s="37" t="s">
        <v>40</v>
      </c>
      <c r="B51" s="38" t="s">
        <v>19</v>
      </c>
      <c r="C51" s="37" t="s">
        <v>13</v>
      </c>
      <c r="D51" s="41"/>
      <c r="E51" s="43"/>
      <c r="F51" s="42">
        <f>F52+F53</f>
        <v>63853.277000000002</v>
      </c>
    </row>
    <row r="52" spans="1:13">
      <c r="A52" s="37"/>
      <c r="B52" s="38" t="s">
        <v>16</v>
      </c>
      <c r="C52" s="37" t="s">
        <v>13</v>
      </c>
      <c r="D52" s="41"/>
      <c r="E52" s="43"/>
      <c r="F52" s="42">
        <v>32201.292000000001</v>
      </c>
    </row>
    <row r="53" spans="1:13">
      <c r="A53" s="37"/>
      <c r="B53" s="38" t="s">
        <v>17</v>
      </c>
      <c r="C53" s="37" t="s">
        <v>13</v>
      </c>
      <c r="D53" s="41"/>
      <c r="E53" s="43"/>
      <c r="F53" s="42">
        <v>31651.985000000001</v>
      </c>
    </row>
    <row r="54" spans="1:13" ht="31.5">
      <c r="A54" s="37" t="s">
        <v>41</v>
      </c>
      <c r="B54" s="38" t="s">
        <v>42</v>
      </c>
      <c r="C54" s="37" t="s">
        <v>13</v>
      </c>
      <c r="D54" s="41"/>
      <c r="E54" s="43"/>
      <c r="F54" s="42">
        <f>F55+F58</f>
        <v>50767.717000000004</v>
      </c>
    </row>
    <row r="55" spans="1:13">
      <c r="A55" s="37" t="s">
        <v>43</v>
      </c>
      <c r="B55" s="38" t="s">
        <v>15</v>
      </c>
      <c r="C55" s="37" t="s">
        <v>13</v>
      </c>
      <c r="D55" s="41"/>
      <c r="E55" s="43"/>
      <c r="F55" s="41"/>
    </row>
    <row r="56" spans="1:13">
      <c r="A56" s="37"/>
      <c r="B56" s="38" t="s">
        <v>16</v>
      </c>
      <c r="C56" s="37" t="s">
        <v>13</v>
      </c>
      <c r="D56" s="41"/>
      <c r="E56" s="43"/>
      <c r="F56" s="41"/>
    </row>
    <row r="57" spans="1:13">
      <c r="A57" s="37"/>
      <c r="B57" s="38" t="s">
        <v>17</v>
      </c>
      <c r="C57" s="37" t="s">
        <v>13</v>
      </c>
      <c r="D57" s="41"/>
      <c r="E57" s="43"/>
      <c r="F57" s="41"/>
    </row>
    <row r="58" spans="1:13">
      <c r="A58" s="37" t="s">
        <v>44</v>
      </c>
      <c r="B58" s="38" t="s">
        <v>19</v>
      </c>
      <c r="C58" s="37" t="s">
        <v>13</v>
      </c>
      <c r="D58" s="41"/>
      <c r="E58" s="43"/>
      <c r="F58" s="42">
        <f>F59+F60</f>
        <v>50767.717000000004</v>
      </c>
    </row>
    <row r="59" spans="1:13">
      <c r="A59" s="37"/>
      <c r="B59" s="38" t="s">
        <v>16</v>
      </c>
      <c r="C59" s="37" t="s">
        <v>13</v>
      </c>
      <c r="D59" s="41"/>
      <c r="E59" s="43"/>
      <c r="F59" s="42">
        <v>25602.226999999999</v>
      </c>
    </row>
    <row r="60" spans="1:13">
      <c r="A60" s="37"/>
      <c r="B60" s="38" t="s">
        <v>17</v>
      </c>
      <c r="C60" s="37" t="s">
        <v>13</v>
      </c>
      <c r="D60" s="41"/>
      <c r="E60" s="43"/>
      <c r="F60" s="42">
        <v>25165.49</v>
      </c>
    </row>
    <row r="61" spans="1:13" ht="94.5">
      <c r="A61" s="37" t="s">
        <v>45</v>
      </c>
      <c r="B61" s="38" t="s">
        <v>46</v>
      </c>
      <c r="C61" s="37" t="s">
        <v>13</v>
      </c>
      <c r="D61" s="41"/>
      <c r="E61" s="42">
        <f>E62+E65+E68+E71</f>
        <v>2418156.267</v>
      </c>
      <c r="F61" s="42">
        <f>F62+F65+F68+F71</f>
        <v>2451946.5759999999</v>
      </c>
    </row>
    <row r="62" spans="1:13">
      <c r="A62" s="37"/>
      <c r="B62" s="38" t="s">
        <v>47</v>
      </c>
      <c r="C62" s="37" t="s">
        <v>13</v>
      </c>
      <c r="D62" s="41"/>
      <c r="E62" s="42">
        <f>E63+E64</f>
        <v>1063852.4029999999</v>
      </c>
      <c r="F62" s="42">
        <f>F63+F64</f>
        <v>911913.03300000005</v>
      </c>
      <c r="I62" s="8"/>
      <c r="J62" s="8"/>
      <c r="K62" s="9"/>
      <c r="L62" s="9"/>
      <c r="M62" s="9"/>
    </row>
    <row r="63" spans="1:13">
      <c r="A63" s="37"/>
      <c r="B63" s="38" t="s">
        <v>16</v>
      </c>
      <c r="C63" s="37" t="s">
        <v>13</v>
      </c>
      <c r="D63" s="41"/>
      <c r="E63" s="42">
        <f>576915.572</f>
        <v>576915.57200000004</v>
      </c>
      <c r="F63" s="42">
        <v>470964.80800000002</v>
      </c>
      <c r="I63" s="8"/>
      <c r="J63" s="8"/>
      <c r="K63" s="9"/>
      <c r="L63" s="9"/>
      <c r="M63" s="9"/>
    </row>
    <row r="64" spans="1:13">
      <c r="A64" s="37"/>
      <c r="B64" s="38" t="s">
        <v>17</v>
      </c>
      <c r="C64" s="37" t="s">
        <v>13</v>
      </c>
      <c r="D64" s="41"/>
      <c r="E64" s="42">
        <f>486936.831</f>
        <v>486936.83100000001</v>
      </c>
      <c r="F64" s="42">
        <v>440948.22499999998</v>
      </c>
      <c r="I64" s="8"/>
      <c r="J64" s="8"/>
      <c r="K64" s="9"/>
      <c r="L64" s="9"/>
      <c r="M64" s="9"/>
    </row>
    <row r="65" spans="1:13">
      <c r="A65" s="37"/>
      <c r="B65" s="38" t="s">
        <v>48</v>
      </c>
      <c r="C65" s="37" t="s">
        <v>13</v>
      </c>
      <c r="D65" s="41"/>
      <c r="E65" s="42">
        <f>E66+E67</f>
        <v>716872.46699999995</v>
      </c>
      <c r="F65" s="42">
        <f>F66+F67</f>
        <v>567525.44999999995</v>
      </c>
      <c r="I65" s="8"/>
      <c r="J65" s="8"/>
      <c r="K65" s="9"/>
      <c r="L65" s="9"/>
      <c r="M65" s="9"/>
    </row>
    <row r="66" spans="1:13">
      <c r="A66" s="37"/>
      <c r="B66" s="38" t="s">
        <v>16</v>
      </c>
      <c r="C66" s="37" t="s">
        <v>13</v>
      </c>
      <c r="D66" s="41"/>
      <c r="E66" s="42">
        <f>384755.483</f>
        <v>384755.48300000001</v>
      </c>
      <c r="F66" s="42">
        <v>308318.79800000001</v>
      </c>
      <c r="I66" s="8"/>
      <c r="J66" s="8"/>
      <c r="K66" s="9"/>
      <c r="L66" s="9"/>
      <c r="M66" s="9"/>
    </row>
    <row r="67" spans="1:13">
      <c r="A67" s="37"/>
      <c r="B67" s="38" t="s">
        <v>17</v>
      </c>
      <c r="C67" s="37" t="s">
        <v>13</v>
      </c>
      <c r="D67" s="41"/>
      <c r="E67" s="42">
        <v>332116.984</v>
      </c>
      <c r="F67" s="42">
        <v>259206.652</v>
      </c>
    </row>
    <row r="68" spans="1:13">
      <c r="A68" s="37"/>
      <c r="B68" s="38" t="s">
        <v>49</v>
      </c>
      <c r="C68" s="37" t="s">
        <v>13</v>
      </c>
      <c r="D68" s="41"/>
      <c r="E68" s="42">
        <f>E69+E70</f>
        <v>586905.57499999995</v>
      </c>
      <c r="F68" s="42">
        <f>F69+F70</f>
        <v>811858.09299999999</v>
      </c>
    </row>
    <row r="69" spans="1:13">
      <c r="A69" s="37"/>
      <c r="B69" s="38" t="s">
        <v>16</v>
      </c>
      <c r="C69" s="37" t="s">
        <v>13</v>
      </c>
      <c r="D69" s="41"/>
      <c r="E69" s="42">
        <f>322211.56</f>
        <v>322211.56</v>
      </c>
      <c r="F69" s="42">
        <v>460017.94500000001</v>
      </c>
    </row>
    <row r="70" spans="1:13">
      <c r="A70" s="37"/>
      <c r="B70" s="38" t="s">
        <v>17</v>
      </c>
      <c r="C70" s="37" t="s">
        <v>13</v>
      </c>
      <c r="D70" s="41"/>
      <c r="E70" s="42">
        <f>264694.015</f>
        <v>264694.01500000001</v>
      </c>
      <c r="F70" s="42">
        <v>351840.14799999999</v>
      </c>
    </row>
    <row r="71" spans="1:13">
      <c r="A71" s="37"/>
      <c r="B71" s="38" t="s">
        <v>50</v>
      </c>
      <c r="C71" s="37" t="s">
        <v>13</v>
      </c>
      <c r="D71" s="41"/>
      <c r="E71" s="42">
        <f>E72+E73</f>
        <v>50525.822</v>
      </c>
      <c r="F71" s="42">
        <f>F72+F73</f>
        <v>160650</v>
      </c>
    </row>
    <row r="72" spans="1:13">
      <c r="A72" s="37"/>
      <c r="B72" s="38" t="s">
        <v>16</v>
      </c>
      <c r="C72" s="37" t="s">
        <v>13</v>
      </c>
      <c r="D72" s="41"/>
      <c r="E72" s="42">
        <f>23407.582</f>
        <v>23407.581999999999</v>
      </c>
      <c r="F72" s="42">
        <v>75550</v>
      </c>
    </row>
    <row r="73" spans="1:13">
      <c r="A73" s="37"/>
      <c r="B73" s="38" t="s">
        <v>17</v>
      </c>
      <c r="C73" s="37" t="s">
        <v>13</v>
      </c>
      <c r="D73" s="41"/>
      <c r="E73" s="42">
        <f>27118.24</f>
        <v>27118.240000000002</v>
      </c>
      <c r="F73" s="42">
        <v>85100</v>
      </c>
    </row>
    <row r="74" spans="1:13" ht="63">
      <c r="A74" s="37" t="s">
        <v>51</v>
      </c>
      <c r="B74" s="38" t="s">
        <v>52</v>
      </c>
      <c r="C74" s="37" t="s">
        <v>13</v>
      </c>
      <c r="D74" s="41"/>
      <c r="E74" s="44" t="s">
        <v>22</v>
      </c>
      <c r="F74" s="42">
        <f>F75+F76</f>
        <v>627363.0689999999</v>
      </c>
    </row>
    <row r="75" spans="1:13">
      <c r="A75" s="37"/>
      <c r="B75" s="38" t="s">
        <v>53</v>
      </c>
      <c r="C75" s="37" t="s">
        <v>13</v>
      </c>
      <c r="D75" s="41"/>
      <c r="E75" s="42"/>
      <c r="F75" s="42">
        <v>329107.00699999998</v>
      </c>
      <c r="H75" s="9"/>
      <c r="I75" s="9"/>
      <c r="J75" s="9"/>
    </row>
    <row r="76" spans="1:13">
      <c r="A76" s="37"/>
      <c r="B76" s="38" t="s">
        <v>54</v>
      </c>
      <c r="C76" s="37" t="s">
        <v>13</v>
      </c>
      <c r="D76" s="41"/>
      <c r="E76" s="42"/>
      <c r="F76" s="42">
        <v>298256.06199999998</v>
      </c>
    </row>
    <row r="77" spans="1:13" ht="31.5">
      <c r="A77" s="37" t="s">
        <v>55</v>
      </c>
      <c r="B77" s="38" t="s">
        <v>56</v>
      </c>
      <c r="C77" s="37"/>
      <c r="D77" s="45"/>
      <c r="E77" s="46">
        <f>77.465</f>
        <v>77.465000000000003</v>
      </c>
      <c r="F77" s="46">
        <f>F79+F80+F85</f>
        <v>285.779</v>
      </c>
    </row>
    <row r="78" spans="1:13">
      <c r="A78" s="37"/>
      <c r="B78" s="38" t="s">
        <v>10</v>
      </c>
      <c r="C78" s="37"/>
      <c r="D78" s="45"/>
      <c r="E78" s="46"/>
      <c r="F78" s="47"/>
    </row>
    <row r="79" spans="1:13" ht="31.5">
      <c r="A79" s="37" t="s">
        <v>57</v>
      </c>
      <c r="B79" s="38" t="s">
        <v>58</v>
      </c>
      <c r="C79" s="37" t="s">
        <v>59</v>
      </c>
      <c r="D79" s="45"/>
      <c r="E79" s="46">
        <f>71.644</f>
        <v>71.644000000000005</v>
      </c>
      <c r="F79" s="46">
        <f>273.943</f>
        <v>273.94299999999998</v>
      </c>
    </row>
    <row r="80" spans="1:13" ht="94.5">
      <c r="A80" s="37" t="s">
        <v>60</v>
      </c>
      <c r="B80" s="38" t="s">
        <v>61</v>
      </c>
      <c r="C80" s="37" t="s">
        <v>59</v>
      </c>
      <c r="D80" s="45"/>
      <c r="E80" s="46">
        <f>5.821</f>
        <v>5.8209999999999997</v>
      </c>
      <c r="F80" s="46">
        <v>11.824999999999999</v>
      </c>
    </row>
    <row r="81" spans="1:7">
      <c r="A81" s="37"/>
      <c r="B81" s="38" t="s">
        <v>47</v>
      </c>
      <c r="C81" s="37" t="s">
        <v>59</v>
      </c>
      <c r="D81" s="45"/>
      <c r="E81" s="48" t="s">
        <v>22</v>
      </c>
      <c r="F81" s="46">
        <v>10.975</v>
      </c>
    </row>
    <row r="82" spans="1:7">
      <c r="A82" s="37"/>
      <c r="B82" s="38" t="s">
        <v>48</v>
      </c>
      <c r="C82" s="37" t="s">
        <v>59</v>
      </c>
      <c r="D82" s="45"/>
      <c r="E82" s="48"/>
      <c r="F82" s="46">
        <v>0.71899999999999997</v>
      </c>
    </row>
    <row r="83" spans="1:7">
      <c r="A83" s="37"/>
      <c r="B83" s="38" t="s">
        <v>49</v>
      </c>
      <c r="C83" s="37" t="s">
        <v>59</v>
      </c>
      <c r="D83" s="45"/>
      <c r="E83" s="48"/>
      <c r="F83" s="46">
        <v>0.129</v>
      </c>
    </row>
    <row r="84" spans="1:7">
      <c r="A84" s="37"/>
      <c r="B84" s="38" t="s">
        <v>50</v>
      </c>
      <c r="C84" s="37" t="s">
        <v>59</v>
      </c>
      <c r="D84" s="45"/>
      <c r="E84" s="48"/>
      <c r="F84" s="46">
        <v>2E-3</v>
      </c>
    </row>
    <row r="85" spans="1:7" ht="63">
      <c r="A85" s="37" t="s">
        <v>62</v>
      </c>
      <c r="B85" s="38" t="s">
        <v>63</v>
      </c>
      <c r="C85" s="37" t="s">
        <v>59</v>
      </c>
      <c r="D85" s="45"/>
      <c r="E85" s="48"/>
      <c r="F85" s="36">
        <v>1.0999999999999999E-2</v>
      </c>
    </row>
    <row r="86" spans="1:7" ht="31.5">
      <c r="A86" s="37" t="s">
        <v>64</v>
      </c>
      <c r="B86" s="38" t="s">
        <v>65</v>
      </c>
      <c r="C86" s="37"/>
      <c r="D86" s="45"/>
      <c r="E86" s="45" t="s">
        <v>22</v>
      </c>
      <c r="F86" s="49">
        <f>F88+F89</f>
        <v>310660</v>
      </c>
    </row>
    <row r="87" spans="1:7">
      <c r="A87" s="37"/>
      <c r="B87" s="38" t="s">
        <v>10</v>
      </c>
      <c r="C87" s="37"/>
      <c r="D87" s="45"/>
      <c r="E87" s="45"/>
      <c r="F87" s="50"/>
    </row>
    <row r="88" spans="1:7" ht="31.5">
      <c r="A88" s="37" t="s">
        <v>66</v>
      </c>
      <c r="B88" s="38" t="s">
        <v>67</v>
      </c>
      <c r="C88" s="37" t="s">
        <v>68</v>
      </c>
      <c r="D88" s="45"/>
      <c r="E88" s="45"/>
      <c r="F88" s="49">
        <f>273943</f>
        <v>273943</v>
      </c>
    </row>
    <row r="89" spans="1:7" ht="94.5">
      <c r="A89" s="37" t="s">
        <v>69</v>
      </c>
      <c r="B89" s="38" t="s">
        <v>70</v>
      </c>
      <c r="C89" s="37" t="s">
        <v>68</v>
      </c>
      <c r="D89" s="45"/>
      <c r="E89" s="45"/>
      <c r="F89" s="49">
        <f>36717</f>
        <v>36717</v>
      </c>
    </row>
    <row r="90" spans="1:7">
      <c r="A90" s="37"/>
      <c r="B90" s="38" t="s">
        <v>47</v>
      </c>
      <c r="C90" s="37" t="s">
        <v>68</v>
      </c>
      <c r="D90" s="45"/>
      <c r="E90" s="45"/>
      <c r="F90" s="51">
        <v>28404</v>
      </c>
    </row>
    <row r="91" spans="1:7">
      <c r="A91" s="37"/>
      <c r="B91" s="38" t="s">
        <v>48</v>
      </c>
      <c r="C91" s="37" t="s">
        <v>68</v>
      </c>
      <c r="D91" s="45"/>
      <c r="E91" s="45"/>
      <c r="F91" s="51">
        <v>4650</v>
      </c>
    </row>
    <row r="92" spans="1:7">
      <c r="A92" s="37"/>
      <c r="B92" s="38" t="s">
        <v>49</v>
      </c>
      <c r="C92" s="37" t="s">
        <v>68</v>
      </c>
      <c r="D92" s="45"/>
      <c r="E92" s="45"/>
      <c r="F92" s="51">
        <v>3659</v>
      </c>
    </row>
    <row r="93" spans="1:7">
      <c r="A93" s="37"/>
      <c r="B93" s="38" t="s">
        <v>50</v>
      </c>
      <c r="C93" s="37" t="s">
        <v>68</v>
      </c>
      <c r="D93" s="45"/>
      <c r="E93" s="45"/>
      <c r="F93" s="51">
        <v>4</v>
      </c>
    </row>
    <row r="94" spans="1:7">
      <c r="A94" s="37" t="s">
        <v>71</v>
      </c>
      <c r="B94" s="38" t="s">
        <v>72</v>
      </c>
      <c r="C94" s="37" t="s">
        <v>68</v>
      </c>
      <c r="D94" s="52"/>
      <c r="E94" s="52"/>
      <c r="F94" s="53">
        <f>F86</f>
        <v>310660</v>
      </c>
      <c r="G94" s="10"/>
    </row>
    <row r="95" spans="1:7" ht="31.5">
      <c r="A95" s="37" t="s">
        <v>73</v>
      </c>
      <c r="B95" s="38" t="s">
        <v>74</v>
      </c>
      <c r="C95" s="37" t="s">
        <v>75</v>
      </c>
      <c r="D95" s="54"/>
      <c r="E95" s="40">
        <f>397709.33008</f>
        <v>397709.33007999999</v>
      </c>
      <c r="F95" s="40">
        <f>1502769.796</f>
        <v>1502769.7960000001</v>
      </c>
      <c r="G95" s="11"/>
    </row>
    <row r="96" spans="1:7" ht="47.25">
      <c r="A96" s="37" t="s">
        <v>76</v>
      </c>
      <c r="B96" s="38" t="s">
        <v>77</v>
      </c>
      <c r="C96" s="37"/>
      <c r="D96" s="54"/>
      <c r="E96" s="54"/>
      <c r="F96" s="54"/>
    </row>
    <row r="97" spans="1:6" ht="31.5">
      <c r="A97" s="37" t="s">
        <v>78</v>
      </c>
      <c r="B97" s="38" t="s">
        <v>79</v>
      </c>
      <c r="C97" s="37" t="s">
        <v>80</v>
      </c>
      <c r="D97" s="54"/>
      <c r="E97" s="39">
        <f>217.26</f>
        <v>217.26</v>
      </c>
      <c r="F97" s="40">
        <f>493.96</f>
        <v>493.96</v>
      </c>
    </row>
    <row r="98" spans="1:6" ht="32.25" customHeight="1">
      <c r="A98" s="37" t="s">
        <v>81</v>
      </c>
      <c r="B98" s="38" t="s">
        <v>82</v>
      </c>
      <c r="C98" s="37" t="s">
        <v>83</v>
      </c>
      <c r="D98" s="54"/>
      <c r="E98" s="40">
        <f>67.39039</f>
        <v>67.390389999999996</v>
      </c>
      <c r="F98" s="55">
        <f>88.076</f>
        <v>88.075999999999993</v>
      </c>
    </row>
    <row r="99" spans="1:6" ht="94.5">
      <c r="A99" s="37" t="s">
        <v>84</v>
      </c>
      <c r="B99" s="38" t="s">
        <v>85</v>
      </c>
      <c r="C99" s="37"/>
      <c r="D99" s="54"/>
      <c r="E99" s="56" t="s">
        <v>163</v>
      </c>
      <c r="F99" s="56" t="s">
        <v>163</v>
      </c>
    </row>
    <row r="100" spans="1:6" ht="31.5">
      <c r="A100" s="37" t="s">
        <v>86</v>
      </c>
      <c r="B100" s="38" t="s">
        <v>87</v>
      </c>
      <c r="C100" s="37" t="s">
        <v>75</v>
      </c>
      <c r="D100" s="54"/>
      <c r="E100" s="36">
        <v>0</v>
      </c>
      <c r="F100" s="40">
        <f>167778.021</f>
        <v>167778.02100000001</v>
      </c>
    </row>
    <row r="101" spans="1:6" ht="31.5">
      <c r="A101" s="37" t="s">
        <v>88</v>
      </c>
      <c r="B101" s="38" t="s">
        <v>89</v>
      </c>
      <c r="C101" s="37" t="s">
        <v>75</v>
      </c>
      <c r="D101" s="54"/>
      <c r="E101" s="40">
        <f>111171.645</f>
        <v>111171.645</v>
      </c>
      <c r="F101" s="40">
        <f>167778.021</f>
        <v>167778.02100000001</v>
      </c>
    </row>
    <row r="102" spans="1:6" ht="31.5">
      <c r="A102" s="37" t="s">
        <v>90</v>
      </c>
      <c r="B102" s="38" t="s">
        <v>91</v>
      </c>
      <c r="C102" s="37" t="s">
        <v>75</v>
      </c>
      <c r="D102" s="54"/>
      <c r="E102" s="40">
        <f>1785.6375</f>
        <v>1785.6375</v>
      </c>
      <c r="F102" s="40">
        <f>186298.311</f>
        <v>186298.31099999999</v>
      </c>
    </row>
    <row r="103" spans="1:6" ht="163.5" customHeight="1">
      <c r="A103" s="57" t="s">
        <v>92</v>
      </c>
      <c r="B103" s="58" t="s">
        <v>93</v>
      </c>
      <c r="C103" s="59" t="s">
        <v>75</v>
      </c>
      <c r="D103" s="60"/>
      <c r="E103" s="61" t="s">
        <v>162</v>
      </c>
      <c r="F103" s="61" t="s">
        <v>162</v>
      </c>
    </row>
    <row r="104" spans="1:6" ht="47.25">
      <c r="A104" s="62" t="s">
        <v>94</v>
      </c>
      <c r="B104" s="63" t="s">
        <v>95</v>
      </c>
      <c r="C104" s="62" t="s">
        <v>96</v>
      </c>
      <c r="D104" s="64"/>
      <c r="E104" s="65">
        <f>E102/E95</f>
        <v>4.4898054054724234E-3</v>
      </c>
      <c r="F104" s="65">
        <f>F102/F95</f>
        <v>0.1239699596677281</v>
      </c>
    </row>
    <row r="105" spans="1:6" ht="222" customHeight="1">
      <c r="A105" s="62" t="s">
        <v>97</v>
      </c>
      <c r="B105" s="63" t="s">
        <v>98</v>
      </c>
      <c r="C105" s="62"/>
      <c r="D105" s="64"/>
      <c r="E105" s="66" t="s">
        <v>161</v>
      </c>
      <c r="F105" s="66" t="s">
        <v>161</v>
      </c>
    </row>
    <row r="107" spans="1:6">
      <c r="A107" s="1" t="s">
        <v>99</v>
      </c>
    </row>
    <row r="108" spans="1:6">
      <c r="A108" s="1" t="s">
        <v>164</v>
      </c>
    </row>
    <row r="109" spans="1:6" ht="27.75" customHeight="1">
      <c r="A109" s="30" t="s">
        <v>100</v>
      </c>
      <c r="B109" s="30"/>
      <c r="C109" s="30"/>
      <c r="D109" s="30"/>
      <c r="E109" s="30"/>
      <c r="F109" s="30"/>
    </row>
    <row r="110" spans="1:6" ht="30" customHeight="1">
      <c r="A110" s="30" t="s">
        <v>160</v>
      </c>
      <c r="B110" s="30"/>
      <c r="C110" s="30"/>
      <c r="D110" s="30"/>
      <c r="E110" s="30"/>
      <c r="F110" s="30"/>
    </row>
    <row r="113" spans="2:2">
      <c r="B113" s="12"/>
    </row>
  </sheetData>
  <mergeCells count="8">
    <mergeCell ref="A109:F109"/>
    <mergeCell ref="A110:F110"/>
    <mergeCell ref="A5:F5"/>
    <mergeCell ref="E19:E60"/>
    <mergeCell ref="D77:D85"/>
    <mergeCell ref="E81:E85"/>
    <mergeCell ref="D86:D93"/>
    <mergeCell ref="E86:E93"/>
  </mergeCells>
  <pageMargins left="0.78740157480314965" right="0.70866141732283472" top="0.39370078740157483" bottom="0.39370078740157483" header="0" footer="0"/>
  <pageSetup paperSize="9" scale="71" orientation="portrait" verticalDpi="0"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dimension ref="A1:I50"/>
  <sheetViews>
    <sheetView tabSelected="1" zoomScaleNormal="100" zoomScaleSheetLayoutView="100" workbookViewId="0">
      <selection activeCell="K22" sqref="K22"/>
    </sheetView>
  </sheetViews>
  <sheetFormatPr defaultRowHeight="15.75"/>
  <cols>
    <col min="1" max="1" width="4.7109375" style="1" customWidth="1"/>
    <col min="2" max="2" width="45" style="1" customWidth="1"/>
    <col min="3" max="3" width="13" style="1" customWidth="1"/>
    <col min="4" max="9" width="10.7109375" style="1" customWidth="1"/>
    <col min="10" max="16384" width="9.140625" style="1"/>
  </cols>
  <sheetData>
    <row r="1" spans="1:9" ht="54" customHeight="1">
      <c r="G1" s="34" t="s">
        <v>101</v>
      </c>
      <c r="H1" s="34"/>
      <c r="I1" s="34"/>
    </row>
    <row r="5" spans="1:9" ht="16.5">
      <c r="A5" s="31" t="s">
        <v>102</v>
      </c>
      <c r="B5" s="31"/>
      <c r="C5" s="31"/>
      <c r="D5" s="31"/>
      <c r="E5" s="31"/>
      <c r="F5" s="31"/>
      <c r="G5" s="31"/>
      <c r="H5" s="31"/>
      <c r="I5" s="31"/>
    </row>
    <row r="8" spans="1:9" s="13" customFormat="1" ht="60.75" customHeight="1">
      <c r="A8" s="35" t="s">
        <v>2</v>
      </c>
      <c r="B8" s="35" t="s">
        <v>3</v>
      </c>
      <c r="C8" s="35" t="s">
        <v>103</v>
      </c>
      <c r="D8" s="35" t="s">
        <v>104</v>
      </c>
      <c r="E8" s="35"/>
      <c r="F8" s="35" t="s">
        <v>105</v>
      </c>
      <c r="G8" s="35"/>
      <c r="H8" s="35" t="s">
        <v>106</v>
      </c>
      <c r="I8" s="35"/>
    </row>
    <row r="9" spans="1:9" s="15" customFormat="1" ht="30" customHeight="1">
      <c r="A9" s="35"/>
      <c r="B9" s="35"/>
      <c r="C9" s="35"/>
      <c r="D9" s="14" t="s">
        <v>107</v>
      </c>
      <c r="E9" s="14" t="s">
        <v>108</v>
      </c>
      <c r="F9" s="14" t="s">
        <v>107</v>
      </c>
      <c r="G9" s="14" t="s">
        <v>108</v>
      </c>
      <c r="H9" s="14" t="s">
        <v>107</v>
      </c>
      <c r="I9" s="14" t="s">
        <v>108</v>
      </c>
    </row>
    <row r="10" spans="1:9" s="15" customFormat="1" ht="39" hidden="1" customHeight="1">
      <c r="A10" s="16" t="s">
        <v>8</v>
      </c>
      <c r="B10" s="17" t="s">
        <v>109</v>
      </c>
      <c r="C10" s="16"/>
      <c r="D10" s="18"/>
      <c r="E10" s="18"/>
      <c r="F10" s="18"/>
      <c r="G10" s="18"/>
      <c r="H10" s="18"/>
      <c r="I10" s="18"/>
    </row>
    <row r="11" spans="1:9" s="15" customFormat="1" ht="39" hidden="1" customHeight="1">
      <c r="A11" s="16" t="s">
        <v>11</v>
      </c>
      <c r="B11" s="17" t="s">
        <v>110</v>
      </c>
      <c r="C11" s="16"/>
      <c r="D11" s="18"/>
      <c r="E11" s="18"/>
      <c r="F11" s="18"/>
      <c r="G11" s="18"/>
      <c r="H11" s="18"/>
      <c r="I11" s="18"/>
    </row>
    <row r="12" spans="1:9" s="15" customFormat="1" ht="173.25" hidden="1" customHeight="1">
      <c r="A12" s="16"/>
      <c r="B12" s="17" t="s">
        <v>111</v>
      </c>
      <c r="C12" s="16" t="s">
        <v>112</v>
      </c>
      <c r="D12" s="18"/>
      <c r="E12" s="18"/>
      <c r="F12" s="18"/>
      <c r="G12" s="18"/>
      <c r="H12" s="18"/>
      <c r="I12" s="18"/>
    </row>
    <row r="13" spans="1:9" s="15" customFormat="1" ht="169.5" hidden="1" customHeight="1">
      <c r="A13" s="16"/>
      <c r="B13" s="17" t="s">
        <v>113</v>
      </c>
      <c r="C13" s="16" t="s">
        <v>114</v>
      </c>
      <c r="D13" s="18"/>
      <c r="E13" s="18"/>
      <c r="F13" s="18"/>
      <c r="G13" s="18"/>
      <c r="H13" s="18"/>
      <c r="I13" s="18"/>
    </row>
    <row r="14" spans="1:9" s="15" customFormat="1" ht="39" hidden="1" customHeight="1">
      <c r="A14" s="16" t="s">
        <v>45</v>
      </c>
      <c r="B14" s="17" t="s">
        <v>115</v>
      </c>
      <c r="C14" s="16"/>
      <c r="D14" s="18"/>
      <c r="E14" s="18"/>
      <c r="F14" s="18"/>
      <c r="G14" s="18"/>
      <c r="H14" s="18"/>
      <c r="I14" s="18"/>
    </row>
    <row r="15" spans="1:9" s="15" customFormat="1" ht="26.1" hidden="1" customHeight="1">
      <c r="A15" s="16"/>
      <c r="B15" s="17" t="s">
        <v>116</v>
      </c>
      <c r="C15" s="16"/>
      <c r="D15" s="18"/>
      <c r="E15" s="18"/>
      <c r="F15" s="18"/>
      <c r="G15" s="18"/>
      <c r="H15" s="18"/>
      <c r="I15" s="18"/>
    </row>
    <row r="16" spans="1:9" s="15" customFormat="1" ht="26.1" hidden="1" customHeight="1">
      <c r="A16" s="16"/>
      <c r="B16" s="17" t="s">
        <v>117</v>
      </c>
      <c r="C16" s="16" t="s">
        <v>112</v>
      </c>
      <c r="D16" s="18"/>
      <c r="E16" s="18"/>
      <c r="F16" s="18"/>
      <c r="G16" s="18"/>
      <c r="H16" s="18"/>
      <c r="I16" s="18"/>
    </row>
    <row r="17" spans="1:9" s="15" customFormat="1" ht="38.25" hidden="1" customHeight="1">
      <c r="A17" s="16"/>
      <c r="B17" s="17" t="s">
        <v>118</v>
      </c>
      <c r="C17" s="16" t="s">
        <v>114</v>
      </c>
      <c r="D17" s="18"/>
      <c r="E17" s="18"/>
      <c r="F17" s="18"/>
      <c r="G17" s="18"/>
      <c r="H17" s="18"/>
      <c r="I17" s="18"/>
    </row>
    <row r="18" spans="1:9" s="15" customFormat="1" ht="26.1" hidden="1" customHeight="1">
      <c r="A18" s="16"/>
      <c r="B18" s="17" t="s">
        <v>119</v>
      </c>
      <c r="C18" s="16" t="s">
        <v>114</v>
      </c>
      <c r="D18" s="18"/>
      <c r="E18" s="18"/>
      <c r="F18" s="18"/>
      <c r="G18" s="18"/>
      <c r="H18" s="18"/>
      <c r="I18" s="18"/>
    </row>
    <row r="19" spans="1:9" s="15" customFormat="1" ht="40.5" hidden="1" customHeight="1">
      <c r="A19" s="16" t="s">
        <v>55</v>
      </c>
      <c r="B19" s="17" t="s">
        <v>120</v>
      </c>
      <c r="C19" s="16" t="s">
        <v>114</v>
      </c>
      <c r="D19" s="18"/>
      <c r="E19" s="18"/>
      <c r="F19" s="18"/>
      <c r="G19" s="18"/>
      <c r="H19" s="18"/>
      <c r="I19" s="18"/>
    </row>
    <row r="20" spans="1:9" s="15" customFormat="1" ht="15">
      <c r="A20" s="16" t="s">
        <v>64</v>
      </c>
      <c r="B20" s="17" t="s">
        <v>121</v>
      </c>
      <c r="C20" s="16"/>
      <c r="D20" s="18"/>
      <c r="E20" s="18"/>
      <c r="F20" s="18"/>
      <c r="G20" s="18"/>
      <c r="H20" s="18"/>
      <c r="I20" s="18"/>
    </row>
    <row r="21" spans="1:9" s="15" customFormat="1" ht="45" customHeight="1">
      <c r="A21" s="16" t="s">
        <v>66</v>
      </c>
      <c r="B21" s="17" t="s">
        <v>122</v>
      </c>
      <c r="C21" s="16" t="s">
        <v>114</v>
      </c>
      <c r="D21" s="33"/>
      <c r="E21" s="33"/>
      <c r="F21" s="67">
        <v>0.121</v>
      </c>
      <c r="G21" s="67">
        <v>0.127</v>
      </c>
      <c r="H21" s="67">
        <v>0.127</v>
      </c>
      <c r="I21" s="67">
        <v>1.458</v>
      </c>
    </row>
    <row r="22" spans="1:9" s="15" customFormat="1" ht="60">
      <c r="A22" s="16" t="s">
        <v>69</v>
      </c>
      <c r="B22" s="17" t="s">
        <v>123</v>
      </c>
      <c r="C22" s="16" t="s">
        <v>114</v>
      </c>
      <c r="D22" s="19"/>
      <c r="E22" s="19"/>
      <c r="F22" s="67">
        <v>0.34499999999999997</v>
      </c>
      <c r="G22" s="67">
        <v>0.35699999999999998</v>
      </c>
      <c r="H22" s="67">
        <v>0.35699999999999998</v>
      </c>
      <c r="I22" s="67">
        <v>1.4790000000000001</v>
      </c>
    </row>
    <row r="23" spans="1:9" s="15" customFormat="1" ht="15">
      <c r="A23" s="16" t="s">
        <v>124</v>
      </c>
      <c r="B23" s="17" t="s">
        <v>125</v>
      </c>
      <c r="C23" s="16"/>
      <c r="D23" s="20"/>
      <c r="E23" s="20"/>
      <c r="F23" s="67"/>
      <c r="G23" s="67"/>
      <c r="H23" s="67"/>
      <c r="I23" s="67"/>
    </row>
    <row r="24" spans="1:9" s="15" customFormat="1" ht="15">
      <c r="A24" s="16"/>
      <c r="B24" s="17" t="s">
        <v>47</v>
      </c>
      <c r="C24" s="16" t="s">
        <v>96</v>
      </c>
      <c r="D24" s="21"/>
      <c r="E24" s="21"/>
      <c r="F24" s="68">
        <v>0.18759999999999999</v>
      </c>
      <c r="G24" s="68">
        <v>0.18340000000000001</v>
      </c>
      <c r="H24" s="68">
        <v>0.18340000000000001</v>
      </c>
      <c r="I24" s="68">
        <v>0.18140000000000001</v>
      </c>
    </row>
    <row r="25" spans="1:9" s="15" customFormat="1" ht="15">
      <c r="A25" s="16"/>
      <c r="B25" s="17" t="s">
        <v>48</v>
      </c>
      <c r="C25" s="16" t="s">
        <v>96</v>
      </c>
      <c r="D25" s="21"/>
      <c r="E25" s="21"/>
      <c r="F25" s="68">
        <v>0.1724</v>
      </c>
      <c r="G25" s="68">
        <v>0.16850000000000001</v>
      </c>
      <c r="H25" s="68">
        <v>0.16850000000000001</v>
      </c>
      <c r="I25" s="68">
        <v>0.16669999999999999</v>
      </c>
    </row>
    <row r="26" spans="1:9" s="15" customFormat="1" ht="15">
      <c r="A26" s="16"/>
      <c r="B26" s="17" t="s">
        <v>49</v>
      </c>
      <c r="C26" s="16" t="s">
        <v>96</v>
      </c>
      <c r="D26" s="21"/>
      <c r="E26" s="21"/>
      <c r="F26" s="68">
        <v>0.1174</v>
      </c>
      <c r="G26" s="68">
        <v>0.1147</v>
      </c>
      <c r="H26" s="68">
        <v>0.1147</v>
      </c>
      <c r="I26" s="68">
        <v>0.1135</v>
      </c>
    </row>
    <row r="27" spans="1:9" s="15" customFormat="1" ht="15">
      <c r="A27" s="16"/>
      <c r="B27" s="17" t="s">
        <v>50</v>
      </c>
      <c r="C27" s="16" t="s">
        <v>96</v>
      </c>
      <c r="D27" s="21"/>
      <c r="E27" s="21"/>
      <c r="F27" s="68">
        <v>6.8699999999999997E-2</v>
      </c>
      <c r="G27" s="68">
        <v>6.7100000000000007E-2</v>
      </c>
      <c r="H27" s="68">
        <v>6.7100000000000007E-2</v>
      </c>
      <c r="I27" s="68">
        <v>6.6400000000000001E-2</v>
      </c>
    </row>
    <row r="28" spans="1:9" s="15" customFormat="1" ht="27" hidden="1" customHeight="1">
      <c r="A28" s="22" t="s">
        <v>71</v>
      </c>
      <c r="B28" s="23" t="s">
        <v>126</v>
      </c>
      <c r="C28" s="22" t="s">
        <v>96</v>
      </c>
      <c r="D28" s="24"/>
      <c r="E28" s="24"/>
      <c r="F28" s="24"/>
      <c r="G28" s="24"/>
      <c r="H28" s="24"/>
      <c r="I28" s="24"/>
    </row>
    <row r="29" spans="1:9" s="15" customFormat="1" ht="27" hidden="1" customHeight="1">
      <c r="A29" s="22" t="s">
        <v>127</v>
      </c>
      <c r="B29" s="23" t="s">
        <v>128</v>
      </c>
      <c r="C29" s="22" t="s">
        <v>129</v>
      </c>
      <c r="D29" s="24"/>
      <c r="E29" s="24"/>
      <c r="F29" s="24"/>
      <c r="G29" s="24"/>
      <c r="H29" s="24"/>
      <c r="I29" s="24"/>
    </row>
    <row r="30" spans="1:9" s="15" customFormat="1" ht="27" hidden="1" customHeight="1">
      <c r="A30" s="22"/>
      <c r="B30" s="23" t="s">
        <v>130</v>
      </c>
      <c r="C30" s="22" t="s">
        <v>129</v>
      </c>
      <c r="D30" s="24"/>
      <c r="E30" s="24"/>
      <c r="F30" s="24"/>
      <c r="G30" s="24"/>
      <c r="H30" s="24"/>
      <c r="I30" s="24"/>
    </row>
    <row r="31" spans="1:9" s="15" customFormat="1" ht="27" hidden="1" customHeight="1">
      <c r="A31" s="22" t="s">
        <v>131</v>
      </c>
      <c r="B31" s="23" t="s">
        <v>132</v>
      </c>
      <c r="C31" s="22" t="s">
        <v>112</v>
      </c>
      <c r="D31" s="24"/>
      <c r="E31" s="24"/>
      <c r="F31" s="24"/>
      <c r="G31" s="24"/>
      <c r="H31" s="24"/>
      <c r="I31" s="24"/>
    </row>
    <row r="32" spans="1:9" s="15" customFormat="1" ht="40.5" hidden="1" customHeight="1">
      <c r="A32" s="22" t="s">
        <v>133</v>
      </c>
      <c r="B32" s="23" t="s">
        <v>134</v>
      </c>
      <c r="C32" s="22" t="s">
        <v>135</v>
      </c>
      <c r="D32" s="24"/>
      <c r="E32" s="24"/>
      <c r="F32" s="24"/>
      <c r="G32" s="24"/>
      <c r="H32" s="24"/>
      <c r="I32" s="24"/>
    </row>
    <row r="33" spans="1:9" s="15" customFormat="1" ht="27" hidden="1" customHeight="1">
      <c r="A33" s="22" t="s">
        <v>136</v>
      </c>
      <c r="B33" s="23" t="s">
        <v>137</v>
      </c>
      <c r="C33" s="22" t="s">
        <v>135</v>
      </c>
      <c r="D33" s="24"/>
      <c r="E33" s="24"/>
      <c r="F33" s="24"/>
      <c r="G33" s="24"/>
      <c r="H33" s="24"/>
      <c r="I33" s="24"/>
    </row>
    <row r="34" spans="1:9" s="15" customFormat="1" ht="27" hidden="1" customHeight="1">
      <c r="A34" s="22" t="s">
        <v>138</v>
      </c>
      <c r="B34" s="23" t="s">
        <v>139</v>
      </c>
      <c r="C34" s="22" t="s">
        <v>135</v>
      </c>
      <c r="D34" s="24"/>
      <c r="E34" s="24"/>
      <c r="F34" s="24"/>
      <c r="G34" s="24"/>
      <c r="H34" s="24"/>
      <c r="I34" s="24"/>
    </row>
    <row r="35" spans="1:9" s="15" customFormat="1" ht="27" hidden="1" customHeight="1">
      <c r="A35" s="22"/>
      <c r="B35" s="23" t="s">
        <v>140</v>
      </c>
      <c r="C35" s="22" t="s">
        <v>135</v>
      </c>
      <c r="D35" s="24"/>
      <c r="E35" s="24"/>
      <c r="F35" s="24"/>
      <c r="G35" s="24"/>
      <c r="H35" s="24"/>
      <c r="I35" s="24"/>
    </row>
    <row r="36" spans="1:9" s="15" customFormat="1" ht="27" hidden="1" customHeight="1">
      <c r="A36" s="22"/>
      <c r="B36" s="23" t="s">
        <v>141</v>
      </c>
      <c r="C36" s="22" t="s">
        <v>135</v>
      </c>
      <c r="D36" s="24"/>
      <c r="E36" s="24"/>
      <c r="F36" s="24"/>
      <c r="G36" s="24"/>
      <c r="H36" s="24"/>
      <c r="I36" s="24"/>
    </row>
    <row r="37" spans="1:9" s="15" customFormat="1" ht="27" hidden="1" customHeight="1">
      <c r="A37" s="22"/>
      <c r="B37" s="23" t="s">
        <v>142</v>
      </c>
      <c r="C37" s="22" t="s">
        <v>135</v>
      </c>
      <c r="D37" s="24"/>
      <c r="E37" s="24"/>
      <c r="F37" s="24"/>
      <c r="G37" s="24"/>
      <c r="H37" s="24"/>
      <c r="I37" s="24"/>
    </row>
    <row r="38" spans="1:9" s="15" customFormat="1" ht="27" hidden="1" customHeight="1">
      <c r="A38" s="22"/>
      <c r="B38" s="23" t="s">
        <v>143</v>
      </c>
      <c r="C38" s="22" t="s">
        <v>135</v>
      </c>
      <c r="D38" s="24"/>
      <c r="E38" s="24"/>
      <c r="F38" s="24"/>
      <c r="G38" s="24"/>
      <c r="H38" s="24"/>
      <c r="I38" s="24"/>
    </row>
    <row r="39" spans="1:9" s="15" customFormat="1" ht="27" hidden="1" customHeight="1">
      <c r="A39" s="22" t="s">
        <v>144</v>
      </c>
      <c r="B39" s="23" t="s">
        <v>145</v>
      </c>
      <c r="C39" s="22" t="s">
        <v>135</v>
      </c>
      <c r="D39" s="24"/>
      <c r="E39" s="24"/>
      <c r="F39" s="24"/>
      <c r="G39" s="24"/>
      <c r="H39" s="24"/>
      <c r="I39" s="24"/>
    </row>
    <row r="40" spans="1:9" s="15" customFormat="1" ht="27" hidden="1" customHeight="1">
      <c r="A40" s="22" t="s">
        <v>146</v>
      </c>
      <c r="B40" s="23" t="s">
        <v>147</v>
      </c>
      <c r="C40" s="22"/>
      <c r="D40" s="24"/>
      <c r="E40" s="24"/>
      <c r="F40" s="24"/>
      <c r="G40" s="24"/>
      <c r="H40" s="24"/>
      <c r="I40" s="24"/>
    </row>
    <row r="41" spans="1:9" s="15" customFormat="1" ht="27" hidden="1" customHeight="1">
      <c r="A41" s="22" t="s">
        <v>148</v>
      </c>
      <c r="B41" s="23" t="s">
        <v>149</v>
      </c>
      <c r="C41" s="22" t="s">
        <v>150</v>
      </c>
      <c r="D41" s="24"/>
      <c r="E41" s="24"/>
      <c r="F41" s="24"/>
      <c r="G41" s="24"/>
      <c r="H41" s="24"/>
      <c r="I41" s="24"/>
    </row>
    <row r="42" spans="1:9" s="15" customFormat="1" ht="27" hidden="1" customHeight="1">
      <c r="A42" s="22" t="s">
        <v>151</v>
      </c>
      <c r="B42" s="23" t="s">
        <v>152</v>
      </c>
      <c r="C42" s="22" t="s">
        <v>135</v>
      </c>
      <c r="D42" s="24"/>
      <c r="E42" s="24"/>
      <c r="F42" s="24"/>
      <c r="G42" s="24"/>
      <c r="H42" s="24"/>
      <c r="I42" s="24"/>
    </row>
    <row r="43" spans="1:9" s="15" customFormat="1" ht="27" hidden="1" customHeight="1">
      <c r="A43" s="22" t="s">
        <v>153</v>
      </c>
      <c r="B43" s="23" t="s">
        <v>154</v>
      </c>
      <c r="C43" s="22" t="s">
        <v>155</v>
      </c>
      <c r="D43" s="24"/>
      <c r="E43" s="24"/>
      <c r="F43" s="24"/>
      <c r="G43" s="24"/>
      <c r="H43" s="24"/>
      <c r="I43" s="24"/>
    </row>
    <row r="44" spans="1:9" s="15" customFormat="1" ht="27" hidden="1" customHeight="1">
      <c r="A44" s="22"/>
      <c r="B44" s="23" t="s">
        <v>156</v>
      </c>
      <c r="C44" s="22" t="s">
        <v>155</v>
      </c>
      <c r="D44" s="24"/>
      <c r="E44" s="24"/>
      <c r="F44" s="24"/>
      <c r="G44" s="24"/>
      <c r="H44" s="24"/>
      <c r="I44" s="24"/>
    </row>
    <row r="45" spans="1:9" s="15" customFormat="1" ht="27" hidden="1" customHeight="1">
      <c r="A45" s="25"/>
      <c r="B45" s="26" t="s">
        <v>157</v>
      </c>
      <c r="C45" s="25" t="s">
        <v>155</v>
      </c>
      <c r="D45" s="27"/>
      <c r="E45" s="27"/>
      <c r="F45" s="27"/>
      <c r="G45" s="27"/>
      <c r="H45" s="27"/>
      <c r="I45" s="27"/>
    </row>
    <row r="46" spans="1:9" s="7" customFormat="1" ht="17.25" customHeight="1">
      <c r="A46" s="28" t="s">
        <v>158</v>
      </c>
    </row>
    <row r="48" spans="1:9">
      <c r="A48" s="1" t="s">
        <v>99</v>
      </c>
    </row>
    <row r="49" spans="1:6">
      <c r="A49" s="30" t="s">
        <v>100</v>
      </c>
      <c r="B49" s="30"/>
      <c r="C49" s="30"/>
      <c r="D49" s="30"/>
      <c r="E49" s="30"/>
      <c r="F49" s="30"/>
    </row>
    <row r="50" spans="1:6">
      <c r="A50" s="30" t="s">
        <v>159</v>
      </c>
      <c r="B50" s="30"/>
      <c r="C50" s="30"/>
      <c r="D50" s="30"/>
      <c r="E50" s="30"/>
      <c r="F50" s="30"/>
    </row>
  </sheetData>
  <mergeCells count="11">
    <mergeCell ref="D21:E21"/>
    <mergeCell ref="A49:F49"/>
    <mergeCell ref="A50:F50"/>
    <mergeCell ref="G1:I1"/>
    <mergeCell ref="A5:I5"/>
    <mergeCell ref="A8:A9"/>
    <mergeCell ref="B8:B9"/>
    <mergeCell ref="C8:C9"/>
    <mergeCell ref="D8:E8"/>
    <mergeCell ref="F8:G8"/>
    <mergeCell ref="H8:I8"/>
  </mergeCells>
  <pageMargins left="0.78740157480314965" right="0.70866141732283472" top="0.78740157480314965" bottom="0.39370078740157483" header="0.19685039370078741" footer="0.19685039370078741"/>
  <pageSetup paperSize="9" scale="75"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приложение 3</vt:lpstr>
      <vt:lpstr>приложение 5</vt:lpstr>
      <vt:lpstr>'приложение 5'!TABLE</vt:lpstr>
      <vt:lpstr>'приложение 5'!Заголовки_для_печати</vt:lpstr>
      <vt:lpstr>'приложение 3'!Область_печати</vt:lpstr>
      <vt:lpstr>'приложение 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kole0188</dc:creator>
  <cp:lastModifiedBy>mihaylovay</cp:lastModifiedBy>
  <dcterms:created xsi:type="dcterms:W3CDTF">2015-04-20T09:39:32Z</dcterms:created>
  <dcterms:modified xsi:type="dcterms:W3CDTF">2015-04-21T07:57:35Z</dcterms:modified>
</cp:coreProperties>
</file>