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Раскрытие информации\Инвест.программа\2023 год\"/>
    </mc:Choice>
  </mc:AlternateContent>
  <bookViews>
    <workbookView xWindow="3795" yWindow="2640" windowWidth="19320" windowHeight="10020" tabRatio="631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4'!$A$10:$BG$13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1'!$A$1:$AY$30</definedName>
    <definedName name="_xlnm.Print_Area" localSheetId="1">'Приложение 2'!$A$1:$AC$33</definedName>
    <definedName name="_xlnm.Print_Area" localSheetId="2">'Приложение 3'!$A$1:$BB$38</definedName>
    <definedName name="_xlnm.Print_Area" localSheetId="3">'Приложение 4'!$A$1:$BN$34</definedName>
    <definedName name="_xlnm.Print_Area" localSheetId="4">'Приложение 5'!$A$1:$J$69</definedName>
  </definedNames>
  <calcPr calcId="152511"/>
</workbook>
</file>

<file path=xl/calcChain.xml><?xml version="1.0" encoding="utf-8"?>
<calcChain xmlns="http://schemas.openxmlformats.org/spreadsheetml/2006/main">
  <c r="AO23" i="125" l="1"/>
  <c r="C23" i="125"/>
  <c r="B23" i="125"/>
  <c r="A23" i="125"/>
  <c r="AO22" i="125"/>
  <c r="C22" i="125"/>
  <c r="B22" i="125"/>
  <c r="A22" i="125"/>
  <c r="AI22" i="125"/>
  <c r="N22" i="125"/>
  <c r="S22" i="125" s="1"/>
  <c r="AI23" i="125"/>
  <c r="AB23" i="125"/>
  <c r="AB22" i="125"/>
  <c r="U23" i="125" l="1"/>
  <c r="Z23" i="125" s="1"/>
  <c r="G22" i="125"/>
  <c r="L22" i="125" s="1"/>
  <c r="AP22" i="125"/>
  <c r="AU22" i="125" s="1"/>
  <c r="AN23" i="125"/>
  <c r="AN22" i="125"/>
  <c r="U22" i="125"/>
  <c r="Z22" i="125" s="1"/>
  <c r="G23" i="125"/>
  <c r="L23" i="125" s="1"/>
  <c r="AG22" i="125"/>
  <c r="AG23" i="125"/>
  <c r="D22" i="125" l="1"/>
  <c r="E22" i="125"/>
  <c r="N23" i="125"/>
  <c r="AW23" i="125"/>
  <c r="BB23" i="125" s="1"/>
  <c r="AW22" i="125"/>
  <c r="BB22" i="125" s="1"/>
  <c r="B16" i="152"/>
  <c r="C16" i="152" s="1"/>
  <c r="D16" i="152" s="1"/>
  <c r="E16" i="152" s="1"/>
  <c r="F16" i="152" s="1"/>
  <c r="G16" i="152" s="1"/>
  <c r="H16" i="152" s="1"/>
  <c r="I16" i="152" s="1"/>
  <c r="J16" i="152" s="1"/>
  <c r="S23" i="125" l="1"/>
  <c r="AP23" i="125"/>
  <c r="AU23" i="125" s="1"/>
  <c r="E23" i="125"/>
  <c r="J72" i="152"/>
  <c r="B15" i="125"/>
  <c r="C15" i="125" s="1"/>
  <c r="D15" i="125" s="1"/>
  <c r="E15" i="125" s="1"/>
  <c r="F15" i="125" s="1"/>
  <c r="G15" i="125" s="1"/>
  <c r="H15" i="125" s="1"/>
  <c r="I15" i="125" s="1"/>
  <c r="J15" i="125" s="1"/>
  <c r="K15" i="125" s="1"/>
  <c r="L15" i="125" s="1"/>
  <c r="M15" i="125" s="1"/>
  <c r="N15" i="125" s="1"/>
  <c r="O15" i="125" s="1"/>
  <c r="P15" i="125" s="1"/>
  <c r="Q15" i="125" s="1"/>
  <c r="R15" i="125" s="1"/>
  <c r="S15" i="125" s="1"/>
  <c r="T15" i="125" s="1"/>
  <c r="U15" i="125" s="1"/>
  <c r="V15" i="125" s="1"/>
  <c r="W15" i="125" s="1"/>
  <c r="X15" i="125" s="1"/>
  <c r="Y15" i="125" s="1"/>
  <c r="Z15" i="125" s="1"/>
  <c r="AA15" i="125" s="1"/>
  <c r="AB15" i="125" s="1"/>
  <c r="AC15" i="125" s="1"/>
  <c r="AD15" i="125" s="1"/>
  <c r="AE15" i="125" s="1"/>
  <c r="AF15" i="125" s="1"/>
  <c r="AG15" i="125" s="1"/>
  <c r="AH15" i="125" s="1"/>
  <c r="AI15" i="125" s="1"/>
  <c r="AJ15" i="125" s="1"/>
  <c r="AK15" i="125" s="1"/>
  <c r="AL15" i="125" s="1"/>
  <c r="AM15" i="125" s="1"/>
  <c r="AN15" i="125" s="1"/>
  <c r="AO15" i="125" s="1"/>
  <c r="AP15" i="125" s="1"/>
  <c r="AQ15" i="125" s="1"/>
  <c r="AR15" i="125" s="1"/>
  <c r="AS15" i="125" s="1"/>
  <c r="AT15" i="125" s="1"/>
  <c r="AU15" i="125" s="1"/>
  <c r="AV15" i="125" s="1"/>
  <c r="AW15" i="125" s="1"/>
  <c r="AX15" i="125" s="1"/>
  <c r="AY15" i="125" s="1"/>
  <c r="AZ15" i="125" s="1"/>
  <c r="BA15" i="125" s="1"/>
  <c r="BB15" i="125" s="1"/>
  <c r="AV21" i="125"/>
  <c r="AV18" i="125"/>
  <c r="AV16" i="125"/>
  <c r="AH21" i="125"/>
  <c r="AH18" i="125"/>
  <c r="AH16" i="125"/>
  <c r="T21" i="125"/>
  <c r="T18" i="125"/>
  <c r="T16" i="125"/>
  <c r="AH25" i="125" l="1"/>
  <c r="T25" i="125"/>
  <c r="D23" i="125"/>
  <c r="AV25" i="125"/>
  <c r="B13" i="115"/>
  <c r="C13" i="115" s="1"/>
  <c r="D13" i="115" s="1"/>
  <c r="E13" i="115" s="1"/>
  <c r="F13" i="115" s="1"/>
  <c r="G13" i="115" s="1"/>
  <c r="H13" i="115" s="1"/>
  <c r="I13" i="115" s="1"/>
  <c r="J13" i="115" s="1"/>
  <c r="K13" i="115" s="1"/>
  <c r="L13" i="115" s="1"/>
  <c r="M13" i="115" s="1"/>
  <c r="N13" i="115" s="1"/>
  <c r="O13" i="115" s="1"/>
  <c r="P13" i="115" s="1"/>
  <c r="Q13" i="115" s="1"/>
  <c r="R13" i="115" s="1"/>
  <c r="S13" i="115" s="1"/>
  <c r="T13" i="115" s="1"/>
  <c r="U13" i="115" s="1"/>
  <c r="V13" i="115" s="1"/>
  <c r="W13" i="115" s="1"/>
  <c r="X13" i="115" s="1"/>
  <c r="Y13" i="115" s="1"/>
  <c r="Z13" i="115" s="1"/>
  <c r="AA13" i="115" s="1"/>
  <c r="AB13" i="115" s="1"/>
  <c r="AC13" i="115" s="1"/>
  <c r="V19" i="115" l="1"/>
  <c r="U19" i="115"/>
  <c r="V16" i="115"/>
  <c r="U16" i="115"/>
  <c r="V14" i="115"/>
  <c r="U14" i="115"/>
  <c r="R19" i="115"/>
  <c r="P19" i="115"/>
  <c r="O19" i="115"/>
  <c r="R16" i="115"/>
  <c r="P16" i="115"/>
  <c r="O16" i="115"/>
  <c r="R14" i="115"/>
  <c r="P14" i="115"/>
  <c r="O14" i="115"/>
  <c r="U23" i="115" l="1"/>
  <c r="V23" i="115"/>
  <c r="P23" i="115"/>
  <c r="O23" i="115"/>
  <c r="R23" i="115"/>
  <c r="H19" i="115"/>
  <c r="F17" i="115" l="1"/>
  <c r="B14" i="120" l="1"/>
  <c r="C14" i="120" s="1"/>
  <c r="D14" i="120" s="1"/>
  <c r="E14" i="120" s="1"/>
  <c r="F14" i="120" s="1"/>
  <c r="G14" i="120" s="1"/>
  <c r="H14" i="120" s="1"/>
  <c r="I14" i="120" s="1"/>
  <c r="J14" i="120" s="1"/>
  <c r="K14" i="120" s="1"/>
  <c r="L14" i="120" s="1"/>
  <c r="M14" i="120" s="1"/>
  <c r="N14" i="120" s="1"/>
  <c r="O14" i="120" s="1"/>
  <c r="P14" i="120" s="1"/>
  <c r="Q14" i="120" s="1"/>
  <c r="R14" i="120" s="1"/>
  <c r="S14" i="120" s="1"/>
  <c r="T14" i="120" s="1"/>
  <c r="U14" i="120" s="1"/>
  <c r="V14" i="120" s="1"/>
  <c r="W14" i="120" s="1"/>
  <c r="X14" i="120" s="1"/>
  <c r="Y14" i="120" s="1"/>
  <c r="Z14" i="120" s="1"/>
  <c r="AA14" i="120" s="1"/>
  <c r="AB14" i="120" s="1"/>
  <c r="AC14" i="120" s="1"/>
  <c r="AD14" i="120" s="1"/>
  <c r="AE14" i="120" s="1"/>
  <c r="AF14" i="120" s="1"/>
  <c r="AG14" i="120" s="1"/>
  <c r="AH14" i="120" s="1"/>
  <c r="AI14" i="120" s="1"/>
  <c r="AJ14" i="120" s="1"/>
  <c r="AK14" i="120" s="1"/>
  <c r="AL14" i="120" s="1"/>
  <c r="AM14" i="120" s="1"/>
  <c r="AN14" i="120" s="1"/>
  <c r="AO14" i="120" s="1"/>
  <c r="AP14" i="120" s="1"/>
  <c r="AQ14" i="120" s="1"/>
  <c r="AR14" i="120" s="1"/>
  <c r="AS14" i="120" s="1"/>
  <c r="AT14" i="120" s="1"/>
  <c r="AU14" i="120" s="1"/>
  <c r="AV14" i="120" s="1"/>
  <c r="AW14" i="120" s="1"/>
  <c r="AX14" i="120" s="1"/>
  <c r="AY14" i="120" s="1"/>
  <c r="AZ14" i="120" s="1"/>
  <c r="BA14" i="120" s="1"/>
  <c r="BB14" i="120" s="1"/>
  <c r="BC14" i="120" s="1"/>
  <c r="BD14" i="120" s="1"/>
  <c r="BE14" i="120" s="1"/>
  <c r="BF14" i="120" s="1"/>
  <c r="BG14" i="120" s="1"/>
  <c r="BH14" i="120" s="1"/>
  <c r="BI14" i="120" s="1"/>
  <c r="BJ14" i="120" s="1"/>
  <c r="BK14" i="120" s="1"/>
  <c r="BL14" i="120" s="1"/>
  <c r="BM14" i="120" s="1"/>
  <c r="BN14" i="120" s="1"/>
  <c r="B13" i="12" l="1"/>
  <c r="C13" i="12" s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O19" i="12" l="1"/>
  <c r="O14" i="12"/>
  <c r="H19" i="12"/>
  <c r="G19" i="12"/>
  <c r="M19" i="12" l="1"/>
  <c r="AL20" i="120" l="1"/>
  <c r="AY19" i="12"/>
  <c r="AX19" i="12"/>
  <c r="AW19" i="12"/>
  <c r="AV19" i="12"/>
  <c r="AU19" i="12"/>
  <c r="AY16" i="12"/>
  <c r="AW16" i="12"/>
  <c r="AV16" i="12"/>
  <c r="AX14" i="12"/>
  <c r="AY14" i="12"/>
  <c r="AW14" i="12"/>
  <c r="AV14" i="12"/>
  <c r="AO19" i="12"/>
  <c r="AN19" i="12"/>
  <c r="AM19" i="12"/>
  <c r="AL19" i="12"/>
  <c r="AK19" i="12"/>
  <c r="AK17" i="12"/>
  <c r="AO16" i="12"/>
  <c r="AN16" i="12"/>
  <c r="AM16" i="12"/>
  <c r="AL16" i="12"/>
  <c r="AO14" i="12"/>
  <c r="AN14" i="12"/>
  <c r="AM14" i="12"/>
  <c r="AL14" i="12"/>
  <c r="AE19" i="12"/>
  <c r="AD19" i="12"/>
  <c r="AC19" i="12"/>
  <c r="AB19" i="12"/>
  <c r="AA19" i="12"/>
  <c r="AA17" i="12"/>
  <c r="AE16" i="12"/>
  <c r="AD16" i="12"/>
  <c r="AC16" i="12"/>
  <c r="AB16" i="12"/>
  <c r="AE14" i="12"/>
  <c r="AD14" i="12"/>
  <c r="AC14" i="12"/>
  <c r="AB14" i="12"/>
  <c r="AZ20" i="120" l="1"/>
  <c r="AL15" i="120"/>
  <c r="AK16" i="12"/>
  <c r="AZ18" i="120"/>
  <c r="AA16" i="12"/>
  <c r="AL18" i="120"/>
  <c r="AB21" i="12"/>
  <c r="AC21" i="12"/>
  <c r="AO21" i="12"/>
  <c r="AW21" i="12"/>
  <c r="AL21" i="12"/>
  <c r="AE21" i="12"/>
  <c r="AK14" i="12"/>
  <c r="AM21" i="12"/>
  <c r="AY21" i="12"/>
  <c r="AA14" i="12"/>
  <c r="AN21" i="12"/>
  <c r="AU14" i="12"/>
  <c r="AD21" i="12"/>
  <c r="AV21" i="12"/>
  <c r="AZ15" i="120" l="1"/>
  <c r="H17" i="115"/>
  <c r="H16" i="115" s="1"/>
  <c r="AA21" i="12"/>
  <c r="F75" i="152" s="1"/>
  <c r="AI21" i="125"/>
  <c r="AN21" i="125"/>
  <c r="Z21" i="125"/>
  <c r="U21" i="125"/>
  <c r="Y14" i="115"/>
  <c r="AK21" i="12"/>
  <c r="H75" i="152" s="1"/>
  <c r="AA14" i="115"/>
  <c r="AA17" i="115"/>
  <c r="AZ17" i="120"/>
  <c r="Y17" i="115"/>
  <c r="AL17" i="120"/>
  <c r="AL22" i="120" s="1"/>
  <c r="Y19" i="115" s="1"/>
  <c r="AZ22" i="120" l="1"/>
  <c r="AA19" i="115" s="1"/>
  <c r="AX16" i="12"/>
  <c r="AX21" i="12" s="1"/>
  <c r="AU17" i="12"/>
  <c r="N17" i="12" s="1"/>
  <c r="Z16" i="125"/>
  <c r="U16" i="125"/>
  <c r="AN16" i="125"/>
  <c r="AI16" i="125"/>
  <c r="AA16" i="115"/>
  <c r="AI19" i="125"/>
  <c r="F71" i="152"/>
  <c r="F77" i="152" s="1"/>
  <c r="Y16" i="115"/>
  <c r="Y23" i="115" s="1"/>
  <c r="U19" i="125"/>
  <c r="F74" i="152" l="1"/>
  <c r="F39" i="152" s="1"/>
  <c r="AA23" i="115"/>
  <c r="H71" i="152"/>
  <c r="AU16" i="12"/>
  <c r="AU21" i="12" s="1"/>
  <c r="AI18" i="125"/>
  <c r="AI25" i="125" s="1"/>
  <c r="AN19" i="125"/>
  <c r="AN18" i="125" s="1"/>
  <c r="AN25" i="125" s="1"/>
  <c r="U18" i="125"/>
  <c r="U25" i="125" s="1"/>
  <c r="Z19" i="125"/>
  <c r="Z18" i="125" s="1"/>
  <c r="Z25" i="125" s="1"/>
  <c r="F31" i="152"/>
  <c r="F30" i="152" s="1"/>
  <c r="F29" i="152" s="1"/>
  <c r="F73" i="152"/>
  <c r="F20" i="152" s="1"/>
  <c r="F19" i="152" s="1"/>
  <c r="H31" i="152" l="1"/>
  <c r="H30" i="152" s="1"/>
  <c r="H29" i="152" s="1"/>
  <c r="H77" i="152"/>
  <c r="H74" i="152"/>
  <c r="H39" i="152" s="1"/>
  <c r="H73" i="152"/>
  <c r="H20" i="152" s="1"/>
  <c r="H19" i="152" s="1"/>
  <c r="F18" i="152"/>
  <c r="F17" i="152" s="1"/>
  <c r="F76" i="152" s="1"/>
  <c r="H18" i="152" l="1"/>
  <c r="H17" i="152" s="1"/>
  <c r="H76" i="152" l="1"/>
  <c r="AO19" i="125" l="1"/>
  <c r="AO18" i="125" s="1"/>
  <c r="AA18" i="125"/>
  <c r="AA16" i="125"/>
  <c r="M16" i="125"/>
  <c r="M18" i="125"/>
  <c r="F18" i="125"/>
  <c r="F16" i="125"/>
  <c r="AO16" i="125" l="1"/>
  <c r="F21" i="125" l="1"/>
  <c r="F25" i="125" s="1"/>
  <c r="AA21" i="125" l="1"/>
  <c r="AA25" i="125" s="1"/>
  <c r="M21" i="125"/>
  <c r="M25" i="125" s="1"/>
  <c r="AO21" i="125" l="1"/>
  <c r="AO25" i="125" s="1"/>
  <c r="I72" i="152" l="1"/>
  <c r="AS17" i="12" l="1"/>
  <c r="AI19" i="12" l="1"/>
  <c r="AI16" i="12"/>
  <c r="AI14" i="12"/>
  <c r="Y19" i="12"/>
  <c r="Y16" i="12"/>
  <c r="Y14" i="12"/>
  <c r="AI21" i="12" l="1"/>
  <c r="Y21" i="12"/>
  <c r="T16" i="115" l="1"/>
  <c r="S16" i="115"/>
  <c r="M16" i="115"/>
  <c r="K16" i="115"/>
  <c r="J16" i="115"/>
  <c r="AT16" i="12"/>
  <c r="AR16" i="12"/>
  <c r="AQ16" i="12"/>
  <c r="AJ16" i="12"/>
  <c r="AH16" i="12"/>
  <c r="AG16" i="12"/>
  <c r="Z16" i="12"/>
  <c r="X16" i="12"/>
  <c r="W16" i="12"/>
  <c r="U16" i="12"/>
  <c r="T16" i="12"/>
  <c r="S16" i="12"/>
  <c r="R16" i="12"/>
  <c r="P16" i="12"/>
  <c r="B22" i="120" l="1"/>
  <c r="A20" i="120"/>
  <c r="B20" i="120"/>
  <c r="A17" i="120"/>
  <c r="B17" i="120"/>
  <c r="A18" i="120"/>
  <c r="B18" i="120"/>
  <c r="B15" i="120"/>
  <c r="A15" i="120"/>
  <c r="B25" i="125" l="1"/>
  <c r="B21" i="125"/>
  <c r="A21" i="125"/>
  <c r="B19" i="125"/>
  <c r="A19" i="125"/>
  <c r="B18" i="125"/>
  <c r="A18" i="125"/>
  <c r="B16" i="125"/>
  <c r="A16" i="125"/>
  <c r="C17" i="115" l="1"/>
  <c r="T19" i="115"/>
  <c r="S19" i="115"/>
  <c r="K19" i="115"/>
  <c r="J19" i="115"/>
  <c r="T14" i="115"/>
  <c r="S14" i="115"/>
  <c r="K14" i="115"/>
  <c r="J14" i="115"/>
  <c r="C31" i="152" l="1"/>
  <c r="T23" i="115"/>
  <c r="S23" i="115"/>
  <c r="J23" i="115"/>
  <c r="K23" i="115"/>
  <c r="C18" i="120"/>
  <c r="C19" i="125"/>
  <c r="C39" i="152" l="1"/>
  <c r="C30" i="152"/>
  <c r="M14" i="115"/>
  <c r="C29" i="152" l="1"/>
  <c r="A19" i="115"/>
  <c r="B19" i="115"/>
  <c r="A16" i="115"/>
  <c r="B16" i="115"/>
  <c r="A17" i="115"/>
  <c r="B17" i="115"/>
  <c r="D17" i="115"/>
  <c r="E17" i="115"/>
  <c r="B14" i="115"/>
  <c r="A14" i="115"/>
  <c r="C18" i="152" l="1"/>
  <c r="AF17" i="12"/>
  <c r="AS18" i="120" s="1"/>
  <c r="V17" i="12"/>
  <c r="AE18" i="120" s="1"/>
  <c r="Q17" i="12"/>
  <c r="X18" i="120" s="1"/>
  <c r="AT19" i="12"/>
  <c r="AR19" i="12"/>
  <c r="AQ19" i="12"/>
  <c r="AJ19" i="12"/>
  <c r="AH19" i="12"/>
  <c r="AG19" i="12"/>
  <c r="Z19" i="12"/>
  <c r="X19" i="12"/>
  <c r="W19" i="12"/>
  <c r="U19" i="12"/>
  <c r="T19" i="12"/>
  <c r="S19" i="12"/>
  <c r="R19" i="12"/>
  <c r="P19" i="12"/>
  <c r="AT14" i="12"/>
  <c r="AR14" i="12"/>
  <c r="AQ14" i="12"/>
  <c r="AJ14" i="12"/>
  <c r="AH14" i="12"/>
  <c r="AG14" i="12"/>
  <c r="Z14" i="12"/>
  <c r="X14" i="12"/>
  <c r="W14" i="12"/>
  <c r="U14" i="12"/>
  <c r="T14" i="12"/>
  <c r="S14" i="12"/>
  <c r="R14" i="12"/>
  <c r="P14" i="12"/>
  <c r="H14" i="12" l="1"/>
  <c r="M14" i="12"/>
  <c r="Q18" i="120"/>
  <c r="Q17" i="120" s="1"/>
  <c r="BN17" i="120"/>
  <c r="G14" i="12"/>
  <c r="K19" i="12"/>
  <c r="BG18" i="120"/>
  <c r="J18" i="120" s="1"/>
  <c r="AS20" i="120"/>
  <c r="W17" i="115"/>
  <c r="Z17" i="115"/>
  <c r="X17" i="115"/>
  <c r="N19" i="125" s="1"/>
  <c r="AE20" i="120"/>
  <c r="C17" i="152"/>
  <c r="AP17" i="12"/>
  <c r="AS16" i="12"/>
  <c r="AF16" i="12"/>
  <c r="V16" i="12"/>
  <c r="Q16" i="12"/>
  <c r="S21" i="12"/>
  <c r="X21" i="12"/>
  <c r="AH21" i="12"/>
  <c r="AR21" i="12"/>
  <c r="V19" i="12"/>
  <c r="T21" i="12"/>
  <c r="AT21" i="12"/>
  <c r="U21" i="12"/>
  <c r="Z21" i="12"/>
  <c r="AJ21" i="12"/>
  <c r="Q14" i="12"/>
  <c r="AF19" i="12"/>
  <c r="P21" i="12"/>
  <c r="R21" i="12"/>
  <c r="W21" i="12"/>
  <c r="AG21" i="12"/>
  <c r="AQ21" i="12"/>
  <c r="AP14" i="12"/>
  <c r="Q19" i="12"/>
  <c r="V14" i="12"/>
  <c r="AF14" i="12"/>
  <c r="AS14" i="12"/>
  <c r="AS19" i="12"/>
  <c r="H14" i="115" l="1"/>
  <c r="H23" i="115" s="1"/>
  <c r="G19" i="125"/>
  <c r="AW19" i="125" s="1"/>
  <c r="BB18" i="125" s="1"/>
  <c r="BN15" i="120"/>
  <c r="BN20" i="120"/>
  <c r="Q20" i="120"/>
  <c r="H17" i="12"/>
  <c r="H16" i="12" s="1"/>
  <c r="H21" i="12" s="1"/>
  <c r="M17" i="12"/>
  <c r="X20" i="120"/>
  <c r="AE15" i="120"/>
  <c r="X15" i="120"/>
  <c r="AS15" i="120"/>
  <c r="AB17" i="115"/>
  <c r="I17" i="115" s="1"/>
  <c r="D19" i="125" s="1"/>
  <c r="AB19" i="125"/>
  <c r="AG19" i="125" s="1"/>
  <c r="X17" i="120"/>
  <c r="S19" i="125"/>
  <c r="AS17" i="120"/>
  <c r="AE17" i="120"/>
  <c r="BG17" i="120"/>
  <c r="AP16" i="12"/>
  <c r="AF21" i="12"/>
  <c r="V21" i="12"/>
  <c r="AS21" i="12"/>
  <c r="Q21" i="12"/>
  <c r="J14" i="12"/>
  <c r="AP19" i="12"/>
  <c r="J19" i="12"/>
  <c r="N19" i="12"/>
  <c r="K14" i="12"/>
  <c r="N14" i="12"/>
  <c r="M16" i="12" l="1"/>
  <c r="M21" i="12" s="1"/>
  <c r="O17" i="12"/>
  <c r="O16" i="12" s="1"/>
  <c r="O21" i="12" s="1"/>
  <c r="G16" i="12"/>
  <c r="G21" i="12" s="1"/>
  <c r="L19" i="125"/>
  <c r="BN22" i="120"/>
  <c r="AW18" i="125"/>
  <c r="AW21" i="125"/>
  <c r="AC16" i="115"/>
  <c r="N17" i="115"/>
  <c r="Q15" i="120"/>
  <c r="Q22" i="120" s="1"/>
  <c r="AC14" i="115"/>
  <c r="X14" i="115"/>
  <c r="W14" i="115"/>
  <c r="BG20" i="120"/>
  <c r="AB21" i="125"/>
  <c r="G17" i="115"/>
  <c r="D75" i="152"/>
  <c r="G75" i="152"/>
  <c r="E75" i="152"/>
  <c r="Z14" i="115"/>
  <c r="BG15" i="120"/>
  <c r="AP19" i="125"/>
  <c r="AE22" i="120"/>
  <c r="AS22" i="120"/>
  <c r="Z19" i="115" s="1"/>
  <c r="X22" i="120"/>
  <c r="Z16" i="115"/>
  <c r="S21" i="125"/>
  <c r="N21" i="125"/>
  <c r="W16" i="115"/>
  <c r="L17" i="115"/>
  <c r="X16" i="115"/>
  <c r="N16" i="12"/>
  <c r="N21" i="12" s="1"/>
  <c r="J16" i="12"/>
  <c r="J21" i="12" s="1"/>
  <c r="K16" i="12"/>
  <c r="K21" i="12" s="1"/>
  <c r="AP21" i="12"/>
  <c r="J75" i="152" l="1"/>
  <c r="BB21" i="125"/>
  <c r="X19" i="115"/>
  <c r="X23" i="115" s="1"/>
  <c r="L21" i="125"/>
  <c r="E16" i="125"/>
  <c r="Q14" i="115"/>
  <c r="N14" i="115"/>
  <c r="G21" i="125"/>
  <c r="E19" i="125"/>
  <c r="E18" i="125" s="1"/>
  <c r="Q17" i="115"/>
  <c r="Q16" i="115" s="1"/>
  <c r="N16" i="115"/>
  <c r="J15" i="120"/>
  <c r="AU19" i="125"/>
  <c r="AU18" i="125" s="1"/>
  <c r="AG21" i="125"/>
  <c r="G71" i="152"/>
  <c r="G77" i="152" s="1"/>
  <c r="BG22" i="120"/>
  <c r="D71" i="152"/>
  <c r="D74" i="152" s="1"/>
  <c r="J20" i="120"/>
  <c r="E71" i="152"/>
  <c r="E77" i="152" s="1"/>
  <c r="I75" i="152"/>
  <c r="Z23" i="115"/>
  <c r="AB16" i="125"/>
  <c r="AB14" i="115"/>
  <c r="S16" i="125"/>
  <c r="N16" i="125"/>
  <c r="AB16" i="115"/>
  <c r="S18" i="125"/>
  <c r="N18" i="125"/>
  <c r="L18" i="125"/>
  <c r="G18" i="125"/>
  <c r="AG18" i="125"/>
  <c r="AB18" i="125"/>
  <c r="J17" i="120"/>
  <c r="G74" i="152" l="1"/>
  <c r="G39" i="152" s="1"/>
  <c r="E74" i="152"/>
  <c r="E39" i="152" s="1"/>
  <c r="J74" i="152"/>
  <c r="D39" i="152"/>
  <c r="D77" i="152"/>
  <c r="G19" i="115"/>
  <c r="AB19" i="115"/>
  <c r="AB23" i="115" s="1"/>
  <c r="W19" i="115"/>
  <c r="W23" i="115" s="1"/>
  <c r="E21" i="125"/>
  <c r="E25" i="125" s="1"/>
  <c r="D31" i="152"/>
  <c r="J71" i="152"/>
  <c r="J77" i="152" s="1"/>
  <c r="BB16" i="125"/>
  <c r="BB25" i="125" s="1"/>
  <c r="AW16" i="125"/>
  <c r="AW25" i="125" s="1"/>
  <c r="AC34" i="115"/>
  <c r="E73" i="152"/>
  <c r="E31" i="152"/>
  <c r="E30" i="152" s="1"/>
  <c r="E29" i="152" s="1"/>
  <c r="G73" i="152"/>
  <c r="G31" i="152"/>
  <c r="G30" i="152" s="1"/>
  <c r="G29" i="152" s="1"/>
  <c r="D73" i="152"/>
  <c r="M19" i="115"/>
  <c r="M23" i="115" s="1"/>
  <c r="AP21" i="125"/>
  <c r="AU21" i="125"/>
  <c r="D21" i="125"/>
  <c r="I19" i="115"/>
  <c r="J22" i="120"/>
  <c r="N25" i="125"/>
  <c r="AG16" i="125"/>
  <c r="AG25" i="125" s="1"/>
  <c r="I71" i="152"/>
  <c r="I77" i="152" s="1"/>
  <c r="AB25" i="125"/>
  <c r="I14" i="115"/>
  <c r="L14" i="115"/>
  <c r="G14" i="115"/>
  <c r="S25" i="125"/>
  <c r="L16" i="125"/>
  <c r="L25" i="125" s="1"/>
  <c r="G16" i="125"/>
  <c r="G25" i="125" s="1"/>
  <c r="AP18" i="125"/>
  <c r="D18" i="125"/>
  <c r="G16" i="115"/>
  <c r="L16" i="115"/>
  <c r="I16" i="115"/>
  <c r="I74" i="152" l="1"/>
  <c r="L19" i="115"/>
  <c r="L23" i="115" s="1"/>
  <c r="AC19" i="115"/>
  <c r="AC23" i="115" s="1"/>
  <c r="D30" i="152"/>
  <c r="D29" i="152" s="1"/>
  <c r="D20" i="152"/>
  <c r="J73" i="152"/>
  <c r="E20" i="152"/>
  <c r="E19" i="152" s="1"/>
  <c r="E18" i="152" s="1"/>
  <c r="E17" i="152" s="1"/>
  <c r="E76" i="152" s="1"/>
  <c r="G20" i="152"/>
  <c r="G19" i="152" s="1"/>
  <c r="G18" i="152" s="1"/>
  <c r="I31" i="152"/>
  <c r="I73" i="152"/>
  <c r="I23" i="115"/>
  <c r="D16" i="125"/>
  <c r="D25" i="125" s="1"/>
  <c r="G23" i="115"/>
  <c r="AU16" i="125"/>
  <c r="AU25" i="125" s="1"/>
  <c r="AP16" i="125"/>
  <c r="Q19" i="115" l="1"/>
  <c r="Q23" i="115" s="1"/>
  <c r="N19" i="115"/>
  <c r="N23" i="115" s="1"/>
  <c r="I30" i="152"/>
  <c r="I29" i="152" s="1"/>
  <c r="D19" i="152"/>
  <c r="I20" i="152"/>
  <c r="I19" i="152" s="1"/>
  <c r="AP25" i="125"/>
  <c r="I39" i="152"/>
  <c r="G17" i="152"/>
  <c r="G76" i="152" s="1"/>
  <c r="D18" i="152" l="1"/>
  <c r="J17" i="152" s="1"/>
  <c r="J76" i="152" s="1"/>
  <c r="D17" i="152" l="1"/>
  <c r="I18" i="152"/>
  <c r="I17" i="152" s="1"/>
  <c r="D76" i="152" l="1"/>
  <c r="I76" i="152"/>
</calcChain>
</file>

<file path=xl/sharedStrings.xml><?xml version="1.0" encoding="utf-8"?>
<sst xmlns="http://schemas.openxmlformats.org/spreadsheetml/2006/main" count="672" uniqueCount="281">
  <si>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</si>
  <si>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</si>
  <si>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</si>
  <si>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</si>
  <si>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</si>
  <si>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</si>
  <si>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</si>
  <si>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</si>
  <si>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</si>
  <si>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</si>
  <si>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</si>
  <si>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</si>
  <si>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</si>
  <si>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</si>
  <si>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</si>
  <si>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</si>
  <si>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</si>
  <si>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</si>
  <si>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</si>
  <si>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</si>
  <si>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</si>
  <si>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</si>
  <si>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</si>
  <si>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</si>
  <si>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</si>
  <si>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</si>
  <si>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</si>
  <si>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</si>
  <si>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</si>
  <si>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</si>
  <si>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</si>
  <si>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</si>
  <si>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</si>
  <si>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</si>
  <si>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</si>
  <si>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</si>
  <si>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</si>
  <si>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</si>
  <si>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</si>
  <si>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</si>
  <si>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</si>
  <si>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</si>
  <si>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</si>
  <si>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</si>
  <si>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</si>
  <si>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</si>
  <si>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</si>
  <si>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</si>
  <si>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</si>
  <si>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</si>
  <si>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</si>
  <si>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</si>
  <si>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</si>
  <si>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</si>
  <si>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</si>
  <si>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</si>
  <si>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</si>
  <si>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</si>
  <si>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</si>
  <si>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</si>
  <si>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</si>
  <si>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</si>
  <si>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</si>
  <si>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</si>
  <si>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</si>
  <si>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</si>
  <si>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</si>
  <si>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</si>
  <si>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</si>
  <si>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</si>
  <si>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</si>
  <si>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</si>
  <si>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</si>
  <si>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</si>
  <si>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</si>
  <si>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</si>
  <si>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</si>
  <si>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</si>
  <si>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</si>
  <si>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</si>
  <si>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</si>
  <si>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</si>
  <si>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</si>
  <si>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</si>
  <si>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</si>
  <si>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</si>
  <si>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</si>
  <si>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</si>
  <si>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</si>
  <si>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</si>
  <si>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</si>
  <si>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</si>
  <si>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</si>
  <si>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</si>
  <si>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</si>
  <si>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</si>
  <si>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</si>
  <si>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</si>
  <si>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</si>
  <si>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</si>
  <si>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</si>
  <si>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</si>
  <si>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</si>
  <si>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</si>
  <si>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</si>
  <si>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</si>
  <si>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</si>
  <si>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</si>
  <si>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</si>
  <si>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</si>
  <si>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</si>
  <si>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</si>
  <si>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</si>
  <si>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</si>
  <si>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</si>
  <si>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</si>
  <si>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</si>
  <si>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</si>
  <si>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</si>
  <si>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</si>
  <si>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</si>
  <si>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</si>
  <si>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</si>
  <si>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</si>
  <si>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</si>
  <si>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</si>
  <si>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</si>
  <si>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</si>
  <si>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</si>
  <si>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</si>
  <si>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</si>
  <si>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</si>
  <si>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</si>
  <si>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</si>
  <si>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</si>
  <si>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</si>
  <si>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</si>
  <si>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</si>
  <si>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</si>
  <si>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</si>
  <si>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</si>
  <si>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</si>
  <si>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</si>
  <si>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</si>
  <si>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</si>
  <si>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</si>
  <si>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</si>
  <si>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</si>
  <si>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</si>
  <si>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</si>
  <si>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</si>
  <si>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</si>
  <si>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</si>
  <si>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</si>
  <si>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</si>
  <si>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</si>
  <si>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</si>
  <si>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</si>
  <si>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</si>
  <si>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</si>
  <si>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</si>
  <si>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</si>
  <si>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</si>
  <si>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</si>
  <si>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</si>
  <si>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</si>
  <si>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</si>
  <si>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</si>
  <si>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</si>
  <si>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</si>
  <si>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</si>
  <si>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</si>
  <si>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</si>
  <si>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</si>
  <si>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</si>
  <si>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</si>
  <si>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</si>
  <si>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</si>
  <si>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</si>
  <si>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</si>
  <si>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</si>
  <si>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</si>
  <si>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</si>
  <si>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</si>
  <si>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</si>
  <si>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</si>
  <si>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</si>
  <si>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</si>
  <si>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</si>
  <si>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</si>
  <si>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</si>
  <si>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</si>
  <si>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</si>
  <si>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</si>
  <si>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</si>
  <si>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</si>
  <si>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</si>
  <si>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</si>
  <si>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t>Итого
план</t>
  </si>
  <si>
    <t>ИТОГО</t>
  </si>
  <si>
    <t>2.1.</t>
  </si>
  <si>
    <t>2018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</si>
  <si>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</si>
  <si>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</si>
  <si>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</si>
  <si>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</si>
  <si>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</si>
  <si>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</si>
  <si>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</si>
  <si>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</si>
  <si>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</si>
  <si>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</si>
  <si>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</si>
  <si>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</si>
  <si>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</si>
  <si>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</si>
  <si>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</si>
  <si>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</si>
  <si>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</si>
  <si>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</si>
  <si>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</si>
  <si>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</si>
  <si>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</si>
  <si>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</si>
  <si>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</si>
  <si>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</si>
  <si>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</si>
  <si>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</si>
  <si>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</si>
  <si>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</si>
  <si>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</si>
  <si>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</si>
  <si>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</si>
  <si>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</si>
  <si>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</si>
  <si>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</si>
  <si>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</si>
  <si>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</si>
  <si>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</si>
  <si>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</si>
  <si>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</si>
  <si>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</si>
  <si>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</si>
  <si>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</si>
  <si>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</si>
  <si>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</si>
  <si>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</si>
  <si>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полное наименование субъекта электроэнергетики</t>
  </si>
  <si>
    <t xml:space="preserve">Оборудование многоквартирных жилых домов интеллектуальной системой учета </t>
  </si>
  <si>
    <t>Амортизация</t>
  </si>
  <si>
    <t>Прибыль</t>
  </si>
  <si>
    <t>Инвестиции всего без НДС</t>
  </si>
  <si>
    <t>Инвестиции всего с НДС</t>
  </si>
  <si>
    <t>НДС</t>
  </si>
  <si>
    <t>Приобретение ИТ-имущества</t>
  </si>
  <si>
    <t>Оснащение интеллектуальной системой учета</t>
  </si>
  <si>
    <t>Иные проекты</t>
  </si>
  <si>
    <t>Скорректированный план</t>
  </si>
  <si>
    <t>Скорректированный план 
на 01.01.2021г.</t>
  </si>
  <si>
    <t>Ввод объектов инвестиционной деятельности(мощностей)  в эксплуатацию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</si>
  <si>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</si>
  <si>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</si>
  <si>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</si>
  <si>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Скорректированный  план</t>
  </si>
  <si>
    <t>Итого
 скорректированный план</t>
  </si>
  <si>
    <t>филиал "АтомЭнергоСбыт" Смоленск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</si>
  <si>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2024 года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</si>
  <si>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</si>
  <si>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</si>
  <si>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</si>
  <si>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</si>
  <si>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План 
на 01.01.2024г.</t>
  </si>
  <si>
    <t>Скорректированный план 
на 01.01.2024г.</t>
  </si>
  <si>
    <t>2024 год</t>
  </si>
  <si>
    <t>2025 год</t>
  </si>
  <si>
    <t>2026 год</t>
  </si>
  <si>
    <t xml:space="preserve">                              филиал "АтомЭнергоСбыт" Смоленск</t>
  </si>
  <si>
    <t xml:space="preserve">                                 2025 год</t>
  </si>
  <si>
    <t xml:space="preserve">                                      филиал "АтомЭнергоСбыт" Смоленск</t>
  </si>
  <si>
    <t>N_S01</t>
  </si>
  <si>
    <t>Финанасирование капитальных вложений в прогнозных ценах соответствующих лет, 
млн. рублей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</si>
</sst>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7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0" fontId="12" fillId="0" borderId="0" xfId="0" applyFont="1" applyFill="1"/>
    <xf numFmtId="4" fontId="12" fillId="25" borderId="1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Alignment="1">
      <alignment horizontal="center"/>
    </xf>
    <xf numFmtId="168" fontId="12" fillId="24" borderId="0" xfId="57" applyNumberFormat="1" applyFont="1" applyFill="1"/>
    <xf numFmtId="0" fontId="12" fillId="0" borderId="10" xfId="0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169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4" fontId="12" fillId="26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68" fontId="12" fillId="27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left" vertic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10" xfId="46" applyFont="1" applyFill="1" applyBorder="1" applyAlignment="1">
      <alignment horizontal="left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37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 textRotation="90" wrapText="1"/>
    </xf>
    <xf numFmtId="0" fontId="46" fillId="0" borderId="0" xfId="0" applyFont="1" applyFill="1" applyAlignment="1">
      <alignment horizontal="left" vertical="top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2"/>
  <sheetViews>
    <sheetView tabSelected="1" topLeftCell="A4" zoomScale="80" zoomScaleNormal="80" zoomScaleSheetLayoutView="80" workbookViewId="0">
      <selection activeCell="B10" sqref="B10:B12"/>
    </sheetView>
  </sheetViews>
  <sheetFormatPr defaultRowHeight="15.75" outlineLevelRow="1" outlineLevelCol="1" x14ac:dyDescent="0.25"/>
  <cols>
    <col min="1" max="1" width="9.5" style="28" customWidth="1"/>
    <col min="2" max="2" width="64.5" style="28" customWidth="1"/>
    <col min="3" max="3" width="12.625" style="28" customWidth="1"/>
    <col min="4" max="4" width="7.625" style="28" customWidth="1"/>
    <col min="5" max="5" width="12" style="28" customWidth="1"/>
    <col min="6" max="6" width="9" style="190" hidden="1" customWidth="1" outlineLevel="1"/>
    <col min="7" max="7" width="9" style="190" customWidth="1" collapsed="1"/>
    <col min="8" max="9" width="9" style="190" customWidth="1"/>
    <col min="10" max="10" width="9.875" style="28" hidden="1" customWidth="1" outlineLevel="1"/>
    <col min="11" max="11" width="10.5" style="28" hidden="1" customWidth="1" outlineLevel="1"/>
    <col min="12" max="12" width="7.625" style="28" hidden="1" customWidth="1" outlineLevel="1"/>
    <col min="13" max="13" width="17.5" style="190" customWidth="1" collapsed="1"/>
    <col min="14" max="14" width="10.375" style="28" hidden="1" customWidth="1" outlineLevel="1"/>
    <col min="15" max="15" width="16.75" style="190" customWidth="1" collapsed="1"/>
    <col min="16" max="16" width="9.5" style="28" hidden="1" customWidth="1" outlineLevel="1"/>
    <col min="17" max="17" width="10" style="28" customWidth="1" collapsed="1"/>
    <col min="18" max="18" width="6.125" style="28" customWidth="1"/>
    <col min="19" max="19" width="8.875" style="28" customWidth="1"/>
    <col min="20" max="20" width="10.5" style="28" customWidth="1"/>
    <col min="21" max="21" width="7" style="28" customWidth="1"/>
    <col min="22" max="22" width="8" style="28" bestFit="1" customWidth="1"/>
    <col min="23" max="23" width="5.875" style="28" customWidth="1"/>
    <col min="24" max="24" width="8.75" style="28" customWidth="1"/>
    <col min="25" max="25" width="10.25" style="28" customWidth="1"/>
    <col min="26" max="26" width="7" style="28" customWidth="1"/>
    <col min="27" max="27" width="8" style="190" hidden="1" customWidth="1" outlineLevel="1"/>
    <col min="28" max="28" width="5.875" style="190" hidden="1" customWidth="1" outlineLevel="1"/>
    <col min="29" max="29" width="8.75" style="190" hidden="1" customWidth="1" outlineLevel="1"/>
    <col min="30" max="30" width="10.25" style="190" hidden="1" customWidth="1" outlineLevel="1"/>
    <col min="31" max="31" width="7" style="190" hidden="1" customWidth="1" outlineLevel="1"/>
    <col min="32" max="32" width="8" style="91" bestFit="1" customWidth="1" collapsed="1"/>
    <col min="33" max="34" width="7.25" style="91" customWidth="1"/>
    <col min="35" max="35" width="9.5" style="91" customWidth="1"/>
    <col min="36" max="36" width="7.25" style="91" customWidth="1"/>
    <col min="37" max="37" width="8.625" style="190" hidden="1" customWidth="1" outlineLevel="1"/>
    <col min="38" max="39" width="7.25" style="190" hidden="1" customWidth="1" outlineLevel="1"/>
    <col min="40" max="40" width="9.5" style="190" hidden="1" customWidth="1" outlineLevel="1"/>
    <col min="41" max="41" width="7.25" style="190" hidden="1" customWidth="1" outlineLevel="1"/>
    <col min="42" max="42" width="9.875" style="28" bestFit="1" customWidth="1" collapsed="1"/>
    <col min="43" max="43" width="6.125" style="28" customWidth="1"/>
    <col min="44" max="44" width="9.25" style="28" customWidth="1"/>
    <col min="45" max="45" width="9.625" style="28" customWidth="1"/>
    <col min="46" max="46" width="7.375" style="28" customWidth="1"/>
    <col min="47" max="47" width="9.875" style="190" hidden="1" customWidth="1" outlineLevel="1"/>
    <col min="48" max="48" width="6.125" style="190" hidden="1" customWidth="1" outlineLevel="1"/>
    <col min="49" max="49" width="9.25" style="190" hidden="1" customWidth="1" outlineLevel="1"/>
    <col min="50" max="50" width="9.625" style="190" hidden="1" customWidth="1" outlineLevel="1"/>
    <col min="51" max="51" width="7.375" style="190" hidden="1" customWidth="1" outlineLevel="1"/>
    <col min="52" max="52" width="9" style="1" collapsed="1"/>
    <col min="53" max="16384" width="9" style="1"/>
  </cols>
  <sheetData>
    <row r="1" spans="1:51" ht="22.5" x14ac:dyDescent="0.25">
      <c r="AT1" s="50" t="s">
        <v>154</v>
      </c>
      <c r="AY1" s="50"/>
    </row>
    <row r="2" spans="1:51" ht="22.5" x14ac:dyDescent="0.3">
      <c r="AT2" s="51" t="s">
        <v>156</v>
      </c>
      <c r="AY2" s="51"/>
    </row>
    <row r="4" spans="1:51" s="33" customFormat="1" ht="18.75" x14ac:dyDescent="0.25">
      <c r="A4" s="229" t="s">
        <v>99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183"/>
      <c r="AB4" s="183"/>
      <c r="AC4" s="183"/>
      <c r="AD4" s="183"/>
      <c r="AE4" s="183"/>
      <c r="AF4" s="93"/>
      <c r="AG4" s="93"/>
      <c r="AH4" s="93"/>
      <c r="AI4" s="93"/>
      <c r="AJ4" s="93"/>
      <c r="AK4" s="183"/>
      <c r="AL4" s="183"/>
      <c r="AM4" s="183"/>
      <c r="AN4" s="183"/>
      <c r="AO4" s="183"/>
      <c r="AP4" s="28"/>
      <c r="AQ4" s="28"/>
      <c r="AR4" s="28"/>
      <c r="AS4" s="28"/>
      <c r="AT4" s="28"/>
      <c r="AU4" s="190"/>
      <c r="AV4" s="190"/>
      <c r="AW4" s="190"/>
      <c r="AX4" s="190"/>
      <c r="AY4" s="190"/>
    </row>
    <row r="5" spans="1:51" ht="18.75" x14ac:dyDescent="0.3">
      <c r="A5" s="232" t="s">
        <v>100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187"/>
      <c r="AB5" s="187"/>
      <c r="AC5" s="187"/>
      <c r="AD5" s="187"/>
      <c r="AE5" s="187"/>
      <c r="AF5" s="97"/>
      <c r="AG5" s="97"/>
      <c r="AH5" s="97"/>
      <c r="AI5" s="97"/>
      <c r="AJ5" s="97"/>
      <c r="AK5" s="187"/>
      <c r="AL5" s="187"/>
      <c r="AM5" s="187"/>
      <c r="AN5" s="187"/>
      <c r="AO5" s="187"/>
      <c r="AP5" s="42"/>
      <c r="AQ5" s="42"/>
      <c r="AR5" s="42"/>
      <c r="AS5" s="42"/>
      <c r="AT5" s="42"/>
      <c r="AU5" s="189"/>
      <c r="AV5" s="189"/>
      <c r="AW5" s="189"/>
      <c r="AX5" s="189"/>
      <c r="AY5" s="189"/>
    </row>
    <row r="6" spans="1:51" s="33" customFormat="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42"/>
      <c r="AQ6" s="42"/>
      <c r="AR6" s="42"/>
      <c r="AS6" s="42"/>
      <c r="AT6" s="42"/>
      <c r="AU6" s="189"/>
      <c r="AV6" s="189"/>
      <c r="AW6" s="189"/>
      <c r="AX6" s="189"/>
      <c r="AY6" s="189"/>
    </row>
    <row r="7" spans="1:51" ht="18.75" x14ac:dyDescent="0.25">
      <c r="A7" s="230" t="s">
        <v>265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184"/>
      <c r="AB7" s="184"/>
      <c r="AC7" s="184"/>
      <c r="AD7" s="184"/>
      <c r="AE7" s="184"/>
      <c r="AF7" s="94"/>
      <c r="AG7" s="94"/>
      <c r="AH7" s="94"/>
      <c r="AI7" s="94"/>
      <c r="AJ7" s="94"/>
      <c r="AK7" s="184"/>
      <c r="AL7" s="184"/>
      <c r="AM7" s="184"/>
      <c r="AN7" s="184"/>
      <c r="AO7" s="184"/>
      <c r="AP7" s="52"/>
      <c r="AQ7" s="52"/>
      <c r="AR7" s="52"/>
      <c r="AS7" s="52"/>
      <c r="AT7" s="52"/>
      <c r="AU7" s="52"/>
      <c r="AV7" s="52"/>
      <c r="AW7" s="52"/>
      <c r="AX7" s="52"/>
      <c r="AY7" s="52"/>
    </row>
    <row r="8" spans="1:51" ht="18.75" customHeight="1" x14ac:dyDescent="0.25">
      <c r="A8" s="231" t="s">
        <v>103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186"/>
      <c r="AB8" s="186"/>
      <c r="AC8" s="186"/>
      <c r="AD8" s="186"/>
      <c r="AE8" s="186"/>
      <c r="AF8" s="96"/>
      <c r="AG8" s="96"/>
      <c r="AH8" s="96"/>
      <c r="AI8" s="96"/>
      <c r="AJ8" s="96"/>
      <c r="AK8" s="186"/>
      <c r="AL8" s="186"/>
      <c r="AM8" s="186"/>
      <c r="AN8" s="186"/>
      <c r="AO8" s="186"/>
      <c r="AP8" s="53"/>
      <c r="AQ8" s="53"/>
      <c r="AR8" s="53"/>
      <c r="AS8" s="53"/>
      <c r="AT8" s="53"/>
      <c r="AU8" s="53"/>
      <c r="AV8" s="53"/>
      <c r="AW8" s="53"/>
      <c r="AX8" s="53"/>
      <c r="AY8" s="53"/>
    </row>
    <row r="10" spans="1:51" ht="86.25" customHeight="1" x14ac:dyDescent="0.25">
      <c r="A10" s="233" t="s">
        <v>69</v>
      </c>
      <c r="B10" s="233" t="s">
        <v>106</v>
      </c>
      <c r="C10" s="233" t="s">
        <v>225</v>
      </c>
      <c r="D10" s="234" t="s">
        <v>70</v>
      </c>
      <c r="E10" s="219" t="s">
        <v>71</v>
      </c>
      <c r="F10" s="220"/>
      <c r="G10" s="216" t="s">
        <v>9</v>
      </c>
      <c r="H10" s="217"/>
      <c r="I10" s="217"/>
      <c r="J10" s="217"/>
      <c r="K10" s="217"/>
      <c r="L10" s="218"/>
      <c r="M10" s="219" t="s">
        <v>21</v>
      </c>
      <c r="N10" s="220"/>
      <c r="O10" s="219" t="s">
        <v>20</v>
      </c>
      <c r="P10" s="220"/>
      <c r="Q10" s="223" t="s">
        <v>280</v>
      </c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5"/>
    </row>
    <row r="11" spans="1:51" ht="54.75" customHeight="1" x14ac:dyDescent="0.25">
      <c r="A11" s="233"/>
      <c r="B11" s="233"/>
      <c r="C11" s="233"/>
      <c r="D11" s="234"/>
      <c r="E11" s="221"/>
      <c r="F11" s="222"/>
      <c r="G11" s="216" t="s">
        <v>10</v>
      </c>
      <c r="H11" s="217"/>
      <c r="I11" s="218"/>
      <c r="J11" s="216" t="s">
        <v>257</v>
      </c>
      <c r="K11" s="217"/>
      <c r="L11" s="218"/>
      <c r="M11" s="221"/>
      <c r="N11" s="222"/>
      <c r="O11" s="221"/>
      <c r="P11" s="222"/>
      <c r="Q11" s="216" t="s">
        <v>266</v>
      </c>
      <c r="R11" s="217"/>
      <c r="S11" s="217"/>
      <c r="T11" s="217"/>
      <c r="U11" s="218"/>
      <c r="V11" s="216" t="s">
        <v>267</v>
      </c>
      <c r="W11" s="217"/>
      <c r="X11" s="217"/>
      <c r="Y11" s="217"/>
      <c r="Z11" s="218"/>
      <c r="AA11" s="216" t="s">
        <v>268</v>
      </c>
      <c r="AB11" s="217"/>
      <c r="AC11" s="217"/>
      <c r="AD11" s="217"/>
      <c r="AE11" s="218"/>
      <c r="AF11" s="216" t="s">
        <v>269</v>
      </c>
      <c r="AG11" s="217"/>
      <c r="AH11" s="217"/>
      <c r="AI11" s="217"/>
      <c r="AJ11" s="218"/>
      <c r="AK11" s="216" t="s">
        <v>270</v>
      </c>
      <c r="AL11" s="217"/>
      <c r="AM11" s="217"/>
      <c r="AN11" s="217"/>
      <c r="AO11" s="218"/>
      <c r="AP11" s="216" t="s">
        <v>198</v>
      </c>
      <c r="AQ11" s="217"/>
      <c r="AR11" s="217"/>
      <c r="AS11" s="217"/>
      <c r="AT11" s="218"/>
      <c r="AU11" s="216" t="s">
        <v>264</v>
      </c>
      <c r="AV11" s="217"/>
      <c r="AW11" s="217"/>
      <c r="AX11" s="217"/>
      <c r="AY11" s="218"/>
    </row>
    <row r="12" spans="1:51" ht="203.25" customHeight="1" x14ac:dyDescent="0.25">
      <c r="A12" s="233"/>
      <c r="B12" s="233"/>
      <c r="C12" s="233"/>
      <c r="D12" s="234"/>
      <c r="E12" s="38" t="s">
        <v>88</v>
      </c>
      <c r="F12" s="38" t="s">
        <v>257</v>
      </c>
      <c r="G12" s="188" t="s">
        <v>89</v>
      </c>
      <c r="H12" s="188" t="s">
        <v>6</v>
      </c>
      <c r="I12" s="188" t="s">
        <v>5</v>
      </c>
      <c r="J12" s="39" t="s">
        <v>89</v>
      </c>
      <c r="K12" s="169" t="s">
        <v>6</v>
      </c>
      <c r="L12" s="39" t="s">
        <v>5</v>
      </c>
      <c r="M12" s="37" t="s">
        <v>10</v>
      </c>
      <c r="N12" s="37" t="s">
        <v>257</v>
      </c>
      <c r="O12" s="188" t="s">
        <v>271</v>
      </c>
      <c r="P12" s="89" t="s">
        <v>258</v>
      </c>
      <c r="Q12" s="39" t="s">
        <v>15</v>
      </c>
      <c r="R12" s="39" t="s">
        <v>13</v>
      </c>
      <c r="S12" s="39" t="s">
        <v>92</v>
      </c>
      <c r="T12" s="37" t="s">
        <v>91</v>
      </c>
      <c r="U12" s="37" t="s">
        <v>14</v>
      </c>
      <c r="V12" s="39" t="s">
        <v>15</v>
      </c>
      <c r="W12" s="39" t="s">
        <v>13</v>
      </c>
      <c r="X12" s="39" t="s">
        <v>92</v>
      </c>
      <c r="Y12" s="37" t="s">
        <v>91</v>
      </c>
      <c r="Z12" s="37" t="s">
        <v>14</v>
      </c>
      <c r="AA12" s="188" t="s">
        <v>15</v>
      </c>
      <c r="AB12" s="188" t="s">
        <v>13</v>
      </c>
      <c r="AC12" s="188" t="s">
        <v>92</v>
      </c>
      <c r="AD12" s="37" t="s">
        <v>91</v>
      </c>
      <c r="AE12" s="37" t="s">
        <v>14</v>
      </c>
      <c r="AF12" s="98" t="s">
        <v>15</v>
      </c>
      <c r="AG12" s="98" t="s">
        <v>13</v>
      </c>
      <c r="AH12" s="98" t="s">
        <v>92</v>
      </c>
      <c r="AI12" s="37" t="s">
        <v>91</v>
      </c>
      <c r="AJ12" s="37" t="s">
        <v>14</v>
      </c>
      <c r="AK12" s="188" t="s">
        <v>15</v>
      </c>
      <c r="AL12" s="188" t="s">
        <v>13</v>
      </c>
      <c r="AM12" s="188" t="s">
        <v>92</v>
      </c>
      <c r="AN12" s="37" t="s">
        <v>91</v>
      </c>
      <c r="AO12" s="37" t="s">
        <v>14</v>
      </c>
      <c r="AP12" s="39" t="s">
        <v>15</v>
      </c>
      <c r="AQ12" s="39" t="s">
        <v>13</v>
      </c>
      <c r="AR12" s="39" t="s">
        <v>92</v>
      </c>
      <c r="AS12" s="37" t="s">
        <v>91</v>
      </c>
      <c r="AT12" s="37" t="s">
        <v>14</v>
      </c>
      <c r="AU12" s="188" t="s">
        <v>15</v>
      </c>
      <c r="AV12" s="188" t="s">
        <v>13</v>
      </c>
      <c r="AW12" s="188" t="s">
        <v>92</v>
      </c>
      <c r="AX12" s="37" t="s">
        <v>91</v>
      </c>
      <c r="AY12" s="37" t="s">
        <v>14</v>
      </c>
    </row>
    <row r="13" spans="1:51" ht="19.5" customHeight="1" x14ac:dyDescent="0.25">
      <c r="A13" s="95">
        <v>1</v>
      </c>
      <c r="B13" s="95">
        <f>A13+1</f>
        <v>2</v>
      </c>
      <c r="C13" s="192">
        <f t="shared" ref="C13:AY13" si="0">B13+1</f>
        <v>3</v>
      </c>
      <c r="D13" s="192">
        <f t="shared" si="0"/>
        <v>4</v>
      </c>
      <c r="E13" s="192">
        <f t="shared" si="0"/>
        <v>5</v>
      </c>
      <c r="F13" s="192">
        <f t="shared" si="0"/>
        <v>6</v>
      </c>
      <c r="G13" s="192">
        <f t="shared" si="0"/>
        <v>7</v>
      </c>
      <c r="H13" s="192">
        <f t="shared" si="0"/>
        <v>8</v>
      </c>
      <c r="I13" s="192">
        <f t="shared" si="0"/>
        <v>9</v>
      </c>
      <c r="J13" s="192">
        <f t="shared" si="0"/>
        <v>10</v>
      </c>
      <c r="K13" s="192">
        <f t="shared" si="0"/>
        <v>11</v>
      </c>
      <c r="L13" s="192">
        <f t="shared" si="0"/>
        <v>12</v>
      </c>
      <c r="M13" s="192">
        <f t="shared" si="0"/>
        <v>13</v>
      </c>
      <c r="N13" s="192">
        <f t="shared" si="0"/>
        <v>14</v>
      </c>
      <c r="O13" s="192">
        <f t="shared" si="0"/>
        <v>15</v>
      </c>
      <c r="P13" s="192">
        <f t="shared" si="0"/>
        <v>16</v>
      </c>
      <c r="Q13" s="192">
        <f t="shared" si="0"/>
        <v>17</v>
      </c>
      <c r="R13" s="192">
        <f t="shared" si="0"/>
        <v>18</v>
      </c>
      <c r="S13" s="192">
        <f t="shared" si="0"/>
        <v>19</v>
      </c>
      <c r="T13" s="192">
        <f t="shared" si="0"/>
        <v>20</v>
      </c>
      <c r="U13" s="192">
        <f t="shared" si="0"/>
        <v>21</v>
      </c>
      <c r="V13" s="192">
        <f t="shared" si="0"/>
        <v>22</v>
      </c>
      <c r="W13" s="192">
        <f t="shared" si="0"/>
        <v>23</v>
      </c>
      <c r="X13" s="192">
        <f t="shared" si="0"/>
        <v>24</v>
      </c>
      <c r="Y13" s="192">
        <f t="shared" si="0"/>
        <v>25</v>
      </c>
      <c r="Z13" s="192">
        <f t="shared" si="0"/>
        <v>26</v>
      </c>
      <c r="AA13" s="192">
        <f t="shared" si="0"/>
        <v>27</v>
      </c>
      <c r="AB13" s="192">
        <f t="shared" si="0"/>
        <v>28</v>
      </c>
      <c r="AC13" s="192">
        <f t="shared" si="0"/>
        <v>29</v>
      </c>
      <c r="AD13" s="192">
        <f t="shared" si="0"/>
        <v>30</v>
      </c>
      <c r="AE13" s="192">
        <f t="shared" si="0"/>
        <v>31</v>
      </c>
      <c r="AF13" s="192">
        <f t="shared" si="0"/>
        <v>32</v>
      </c>
      <c r="AG13" s="192">
        <f t="shared" si="0"/>
        <v>33</v>
      </c>
      <c r="AH13" s="192">
        <f t="shared" si="0"/>
        <v>34</v>
      </c>
      <c r="AI13" s="192">
        <f t="shared" si="0"/>
        <v>35</v>
      </c>
      <c r="AJ13" s="192">
        <f t="shared" si="0"/>
        <v>36</v>
      </c>
      <c r="AK13" s="192">
        <f t="shared" si="0"/>
        <v>37</v>
      </c>
      <c r="AL13" s="192">
        <f t="shared" si="0"/>
        <v>38</v>
      </c>
      <c r="AM13" s="192">
        <f t="shared" si="0"/>
        <v>39</v>
      </c>
      <c r="AN13" s="192">
        <f t="shared" si="0"/>
        <v>40</v>
      </c>
      <c r="AO13" s="192">
        <f t="shared" si="0"/>
        <v>41</v>
      </c>
      <c r="AP13" s="192">
        <f t="shared" si="0"/>
        <v>42</v>
      </c>
      <c r="AQ13" s="192">
        <f t="shared" si="0"/>
        <v>43</v>
      </c>
      <c r="AR13" s="192">
        <f t="shared" si="0"/>
        <v>44</v>
      </c>
      <c r="AS13" s="192">
        <f t="shared" si="0"/>
        <v>45</v>
      </c>
      <c r="AT13" s="192">
        <f t="shared" si="0"/>
        <v>46</v>
      </c>
      <c r="AU13" s="192">
        <f t="shared" si="0"/>
        <v>47</v>
      </c>
      <c r="AV13" s="192">
        <f t="shared" si="0"/>
        <v>48</v>
      </c>
      <c r="AW13" s="192">
        <f t="shared" si="0"/>
        <v>49</v>
      </c>
      <c r="AX13" s="192">
        <f t="shared" si="0"/>
        <v>50</v>
      </c>
      <c r="AY13" s="192">
        <f t="shared" si="0"/>
        <v>51</v>
      </c>
    </row>
    <row r="14" spans="1:51" s="91" customFormat="1" x14ac:dyDescent="0.25">
      <c r="A14" s="119">
        <v>1</v>
      </c>
      <c r="B14" s="120" t="s">
        <v>254</v>
      </c>
      <c r="C14" s="95"/>
      <c r="D14" s="95"/>
      <c r="E14" s="95"/>
      <c r="F14" s="185"/>
      <c r="G14" s="115">
        <f>SUM(G15:G15)</f>
        <v>0</v>
      </c>
      <c r="H14" s="115">
        <f>SUM(H15:H15)</f>
        <v>0</v>
      </c>
      <c r="I14" s="185"/>
      <c r="J14" s="115">
        <f>SUM(J15:J15)</f>
        <v>0</v>
      </c>
      <c r="K14" s="115">
        <f>SUM(K15:K15)</f>
        <v>0</v>
      </c>
      <c r="L14" s="95"/>
      <c r="M14" s="115">
        <f t="shared" ref="M14:AY14" si="1">SUM(M15:M15)</f>
        <v>0</v>
      </c>
      <c r="N14" s="115">
        <f t="shared" si="1"/>
        <v>0</v>
      </c>
      <c r="O14" s="115">
        <f t="shared" si="1"/>
        <v>0</v>
      </c>
      <c r="P14" s="115">
        <f t="shared" si="1"/>
        <v>0</v>
      </c>
      <c r="Q14" s="115">
        <f t="shared" si="1"/>
        <v>0</v>
      </c>
      <c r="R14" s="115">
        <f t="shared" si="1"/>
        <v>0</v>
      </c>
      <c r="S14" s="115">
        <f t="shared" si="1"/>
        <v>0</v>
      </c>
      <c r="T14" s="115">
        <f t="shared" si="1"/>
        <v>0</v>
      </c>
      <c r="U14" s="115">
        <f t="shared" si="1"/>
        <v>0</v>
      </c>
      <c r="V14" s="115">
        <f t="shared" si="1"/>
        <v>0</v>
      </c>
      <c r="W14" s="115">
        <f t="shared" si="1"/>
        <v>0</v>
      </c>
      <c r="X14" s="115">
        <f t="shared" si="1"/>
        <v>0</v>
      </c>
      <c r="Y14" s="115">
        <f t="shared" si="1"/>
        <v>0</v>
      </c>
      <c r="Z14" s="115">
        <f t="shared" si="1"/>
        <v>0</v>
      </c>
      <c r="AA14" s="115">
        <f t="shared" si="1"/>
        <v>0</v>
      </c>
      <c r="AB14" s="115">
        <f t="shared" si="1"/>
        <v>0</v>
      </c>
      <c r="AC14" s="115">
        <f t="shared" si="1"/>
        <v>0</v>
      </c>
      <c r="AD14" s="115">
        <f t="shared" si="1"/>
        <v>0</v>
      </c>
      <c r="AE14" s="115">
        <f t="shared" si="1"/>
        <v>0</v>
      </c>
      <c r="AF14" s="115">
        <f t="shared" si="1"/>
        <v>0</v>
      </c>
      <c r="AG14" s="115">
        <f t="shared" si="1"/>
        <v>0</v>
      </c>
      <c r="AH14" s="115">
        <f t="shared" si="1"/>
        <v>0</v>
      </c>
      <c r="AI14" s="115">
        <f t="shared" si="1"/>
        <v>0</v>
      </c>
      <c r="AJ14" s="115">
        <f t="shared" si="1"/>
        <v>0</v>
      </c>
      <c r="AK14" s="115">
        <f t="shared" si="1"/>
        <v>0</v>
      </c>
      <c r="AL14" s="115">
        <f t="shared" si="1"/>
        <v>0</v>
      </c>
      <c r="AM14" s="115">
        <f t="shared" si="1"/>
        <v>0</v>
      </c>
      <c r="AN14" s="115">
        <f t="shared" si="1"/>
        <v>0</v>
      </c>
      <c r="AO14" s="115">
        <f t="shared" si="1"/>
        <v>0</v>
      </c>
      <c r="AP14" s="115">
        <f t="shared" si="1"/>
        <v>0</v>
      </c>
      <c r="AQ14" s="115">
        <f t="shared" si="1"/>
        <v>0</v>
      </c>
      <c r="AR14" s="115">
        <f t="shared" si="1"/>
        <v>0</v>
      </c>
      <c r="AS14" s="115">
        <f t="shared" si="1"/>
        <v>0</v>
      </c>
      <c r="AT14" s="115">
        <f t="shared" si="1"/>
        <v>0</v>
      </c>
      <c r="AU14" s="115">
        <f t="shared" si="1"/>
        <v>0</v>
      </c>
      <c r="AV14" s="115">
        <f t="shared" si="1"/>
        <v>0</v>
      </c>
      <c r="AW14" s="115">
        <f t="shared" si="1"/>
        <v>0</v>
      </c>
      <c r="AX14" s="115">
        <f t="shared" si="1"/>
        <v>0</v>
      </c>
      <c r="AY14" s="115">
        <f t="shared" si="1"/>
        <v>0</v>
      </c>
    </row>
    <row r="15" spans="1:51" s="91" customFormat="1" ht="18" customHeight="1" x14ac:dyDescent="0.25">
      <c r="A15" s="117"/>
      <c r="B15" s="118"/>
      <c r="C15" s="167"/>
      <c r="D15" s="95"/>
      <c r="E15" s="95"/>
      <c r="F15" s="201"/>
      <c r="G15" s="113"/>
      <c r="H15" s="113"/>
      <c r="I15" s="132"/>
      <c r="J15" s="113"/>
      <c r="K15" s="113"/>
      <c r="L15" s="132"/>
      <c r="M15" s="113"/>
      <c r="N15" s="113"/>
      <c r="O15" s="113"/>
      <c r="P15" s="113"/>
      <c r="Q15" s="113"/>
      <c r="R15" s="113"/>
      <c r="S15" s="113"/>
      <c r="T15" s="164"/>
      <c r="U15" s="113"/>
      <c r="V15" s="113"/>
      <c r="W15" s="113"/>
      <c r="X15" s="113"/>
      <c r="Y15" s="164"/>
      <c r="Z15" s="113"/>
      <c r="AA15" s="113"/>
      <c r="AB15" s="113"/>
      <c r="AC15" s="113"/>
      <c r="AD15" s="200"/>
      <c r="AE15" s="113"/>
      <c r="AF15" s="113"/>
      <c r="AG15" s="113"/>
      <c r="AH15" s="113"/>
      <c r="AI15" s="164"/>
      <c r="AJ15" s="113"/>
      <c r="AK15" s="113"/>
      <c r="AL15" s="113"/>
      <c r="AM15" s="113"/>
      <c r="AN15" s="200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</row>
    <row r="16" spans="1:51" s="91" customFormat="1" ht="19.5" customHeight="1" x14ac:dyDescent="0.25">
      <c r="A16" s="119">
        <v>2</v>
      </c>
      <c r="B16" s="120" t="s">
        <v>255</v>
      </c>
      <c r="C16" s="95"/>
      <c r="D16" s="95"/>
      <c r="E16" s="95"/>
      <c r="F16" s="201"/>
      <c r="G16" s="115">
        <f>SUM(G17:G18)</f>
        <v>666.71068498015825</v>
      </c>
      <c r="H16" s="115">
        <f>SUM(H17:H18)</f>
        <v>728.82517202716019</v>
      </c>
      <c r="I16" s="185"/>
      <c r="J16" s="115">
        <f>SUM(J17:J18)</f>
        <v>0</v>
      </c>
      <c r="K16" s="115">
        <f>SUM(K17:K18)</f>
        <v>0</v>
      </c>
      <c r="L16" s="95"/>
      <c r="M16" s="115">
        <f t="shared" ref="M16" si="2">SUM(M17:M18)</f>
        <v>728.82517202716019</v>
      </c>
      <c r="N16" s="115">
        <f t="shared" ref="N16:AT16" si="3">SUM(N17:N18)</f>
        <v>0</v>
      </c>
      <c r="O16" s="115">
        <f t="shared" ref="O16" si="4">SUM(O17:O18)</f>
        <v>728.82517202716019</v>
      </c>
      <c r="P16" s="115">
        <f t="shared" si="3"/>
        <v>0</v>
      </c>
      <c r="Q16" s="115">
        <f t="shared" si="3"/>
        <v>221.58837933600003</v>
      </c>
      <c r="R16" s="115">
        <f t="shared" si="3"/>
        <v>0</v>
      </c>
      <c r="S16" s="115">
        <f t="shared" si="3"/>
        <v>0</v>
      </c>
      <c r="T16" s="115">
        <f t="shared" si="3"/>
        <v>221.58837933600003</v>
      </c>
      <c r="U16" s="115">
        <f t="shared" si="3"/>
        <v>0</v>
      </c>
      <c r="V16" s="115">
        <f t="shared" si="3"/>
        <v>242.07290053571359</v>
      </c>
      <c r="W16" s="115">
        <f t="shared" si="3"/>
        <v>0</v>
      </c>
      <c r="X16" s="115">
        <f t="shared" si="3"/>
        <v>0</v>
      </c>
      <c r="Y16" s="115">
        <f t="shared" si="3"/>
        <v>242.07290053571359</v>
      </c>
      <c r="Z16" s="115">
        <f t="shared" si="3"/>
        <v>0</v>
      </c>
      <c r="AA16" s="115">
        <f t="shared" ref="AA16:AE16" si="5">SUM(AA17:AA18)</f>
        <v>0</v>
      </c>
      <c r="AB16" s="115">
        <f t="shared" si="5"/>
        <v>0</v>
      </c>
      <c r="AC16" s="115">
        <f t="shared" si="5"/>
        <v>0</v>
      </c>
      <c r="AD16" s="115">
        <f t="shared" si="5"/>
        <v>0</v>
      </c>
      <c r="AE16" s="115">
        <f t="shared" si="5"/>
        <v>0</v>
      </c>
      <c r="AF16" s="115">
        <f t="shared" si="3"/>
        <v>265.16389215544655</v>
      </c>
      <c r="AG16" s="115">
        <f t="shared" si="3"/>
        <v>0</v>
      </c>
      <c r="AH16" s="115">
        <f t="shared" si="3"/>
        <v>0</v>
      </c>
      <c r="AI16" s="115">
        <f t="shared" si="3"/>
        <v>265.16389215544655</v>
      </c>
      <c r="AJ16" s="115">
        <f t="shared" si="3"/>
        <v>0</v>
      </c>
      <c r="AK16" s="115">
        <f t="shared" ref="AK16:AO16" si="6">SUM(AK17:AK18)</f>
        <v>0</v>
      </c>
      <c r="AL16" s="115">
        <f t="shared" si="6"/>
        <v>0</v>
      </c>
      <c r="AM16" s="115">
        <f t="shared" si="6"/>
        <v>0</v>
      </c>
      <c r="AN16" s="115">
        <f t="shared" si="6"/>
        <v>0</v>
      </c>
      <c r="AO16" s="115">
        <f t="shared" si="6"/>
        <v>0</v>
      </c>
      <c r="AP16" s="115">
        <f t="shared" si="3"/>
        <v>728.82517202716019</v>
      </c>
      <c r="AQ16" s="115">
        <f t="shared" si="3"/>
        <v>0</v>
      </c>
      <c r="AR16" s="115">
        <f t="shared" si="3"/>
        <v>0</v>
      </c>
      <c r="AS16" s="115">
        <f t="shared" si="3"/>
        <v>728.82517202716019</v>
      </c>
      <c r="AT16" s="115">
        <f t="shared" si="3"/>
        <v>0</v>
      </c>
      <c r="AU16" s="115">
        <f t="shared" ref="AU16:AY16" si="7">SUM(AU17:AU18)</f>
        <v>0</v>
      </c>
      <c r="AV16" s="115">
        <f t="shared" si="7"/>
        <v>0</v>
      </c>
      <c r="AW16" s="115">
        <f t="shared" si="7"/>
        <v>0</v>
      </c>
      <c r="AX16" s="115">
        <f t="shared" si="7"/>
        <v>0</v>
      </c>
      <c r="AY16" s="115">
        <f t="shared" si="7"/>
        <v>0</v>
      </c>
    </row>
    <row r="17" spans="1:51" s="91" customFormat="1" ht="31.5" x14ac:dyDescent="0.25">
      <c r="A17" s="117" t="s">
        <v>200</v>
      </c>
      <c r="B17" s="118" t="s">
        <v>248</v>
      </c>
      <c r="C17" s="170" t="s">
        <v>279</v>
      </c>
      <c r="D17" s="153">
        <v>2024</v>
      </c>
      <c r="E17" s="153">
        <v>2026</v>
      </c>
      <c r="F17" s="201"/>
      <c r="G17" s="113">
        <v>666.71068498015825</v>
      </c>
      <c r="H17" s="113">
        <f>AP17</f>
        <v>728.82517202716019</v>
      </c>
      <c r="I17" s="132">
        <v>45017</v>
      </c>
      <c r="J17" s="113"/>
      <c r="K17" s="113"/>
      <c r="L17" s="132"/>
      <c r="M17" s="113">
        <f>AP17</f>
        <v>728.82517202716019</v>
      </c>
      <c r="N17" s="113">
        <f>AU17</f>
        <v>0</v>
      </c>
      <c r="O17" s="113">
        <f>M17</f>
        <v>728.82517202716019</v>
      </c>
      <c r="P17" s="113"/>
      <c r="Q17" s="113">
        <f t="shared" ref="Q17" si="8">R17+S17+T17+U17</f>
        <v>221.58837933600003</v>
      </c>
      <c r="R17" s="113"/>
      <c r="S17" s="113"/>
      <c r="T17" s="164">
        <v>221.58837933600003</v>
      </c>
      <c r="U17" s="113"/>
      <c r="V17" s="113">
        <f t="shared" ref="V17" si="9">W17+X17+Y17+Z17</f>
        <v>242.07290053571359</v>
      </c>
      <c r="W17" s="113"/>
      <c r="X17" s="113"/>
      <c r="Y17" s="164">
        <v>242.07290053571359</v>
      </c>
      <c r="Z17" s="113"/>
      <c r="AA17" s="113">
        <f t="shared" ref="AA17" si="10">AB17+AC17+AD17+AE17</f>
        <v>0</v>
      </c>
      <c r="AB17" s="113"/>
      <c r="AC17" s="113"/>
      <c r="AD17" s="200"/>
      <c r="AE17" s="113"/>
      <c r="AF17" s="113">
        <f t="shared" ref="AF17" si="11">AG17+AH17+AI17+AJ17</f>
        <v>265.16389215544655</v>
      </c>
      <c r="AG17" s="113"/>
      <c r="AH17" s="113"/>
      <c r="AI17" s="164">
        <v>265.16389215544655</v>
      </c>
      <c r="AJ17" s="113"/>
      <c r="AK17" s="113">
        <f t="shared" ref="AK17" si="12">AL17+AM17+AN17+AO17</f>
        <v>0</v>
      </c>
      <c r="AL17" s="113"/>
      <c r="AM17" s="113"/>
      <c r="AN17" s="200"/>
      <c r="AO17" s="113"/>
      <c r="AP17" s="113">
        <f t="shared" ref="AP17" si="13">AQ17+AR17+AS17+AT17</f>
        <v>728.82517202716019</v>
      </c>
      <c r="AQ17" s="113"/>
      <c r="AR17" s="113"/>
      <c r="AS17" s="113">
        <f>T17+Y17+AI17</f>
        <v>728.82517202716019</v>
      </c>
      <c r="AT17" s="113"/>
      <c r="AU17" s="113">
        <f t="shared" ref="AU17" si="14">AV17+AW17+AX17+AY17</f>
        <v>0</v>
      </c>
      <c r="AV17" s="113"/>
      <c r="AW17" s="113"/>
      <c r="AX17" s="113"/>
      <c r="AY17" s="113"/>
    </row>
    <row r="18" spans="1:51" s="91" customFormat="1" ht="8.25" customHeight="1" x14ac:dyDescent="0.25">
      <c r="A18" s="117"/>
      <c r="B18" s="118"/>
      <c r="C18" s="161"/>
      <c r="D18" s="153"/>
      <c r="E18" s="153"/>
      <c r="F18" s="201"/>
      <c r="G18" s="113"/>
      <c r="H18" s="113"/>
      <c r="I18" s="132"/>
      <c r="J18" s="113"/>
      <c r="K18" s="113"/>
      <c r="L18" s="132"/>
      <c r="M18" s="113"/>
      <c r="N18" s="113"/>
      <c r="O18" s="113"/>
      <c r="P18" s="113"/>
      <c r="Q18" s="113"/>
      <c r="R18" s="113"/>
      <c r="S18" s="113"/>
      <c r="T18" s="164"/>
      <c r="U18" s="113"/>
      <c r="V18" s="113"/>
      <c r="W18" s="113"/>
      <c r="X18" s="113"/>
      <c r="Y18" s="164"/>
      <c r="Z18" s="113"/>
      <c r="AA18" s="113"/>
      <c r="AB18" s="113"/>
      <c r="AC18" s="113"/>
      <c r="AD18" s="200"/>
      <c r="AE18" s="113"/>
      <c r="AF18" s="113"/>
      <c r="AG18" s="113"/>
      <c r="AH18" s="113"/>
      <c r="AI18" s="164"/>
      <c r="AJ18" s="113"/>
      <c r="AK18" s="113"/>
      <c r="AL18" s="113"/>
      <c r="AM18" s="113"/>
      <c r="AN18" s="200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</row>
    <row r="19" spans="1:51" s="91" customFormat="1" ht="19.5" customHeight="1" outlineLevel="1" x14ac:dyDescent="0.25">
      <c r="A19" s="116">
        <v>3</v>
      </c>
      <c r="B19" s="120" t="s">
        <v>256</v>
      </c>
      <c r="C19" s="95"/>
      <c r="D19" s="95"/>
      <c r="E19" s="95"/>
      <c r="F19" s="201"/>
      <c r="G19" s="115">
        <f>SUM(G20:G20)</f>
        <v>0</v>
      </c>
      <c r="H19" s="115">
        <f>SUM(H20:H20)</f>
        <v>0</v>
      </c>
      <c r="I19" s="185"/>
      <c r="J19" s="115">
        <f>SUM(J20:J20)</f>
        <v>0</v>
      </c>
      <c r="K19" s="115">
        <f>SUM(K20:K20)</f>
        <v>0</v>
      </c>
      <c r="L19" s="95"/>
      <c r="M19" s="115">
        <f t="shared" ref="M19:AY19" si="15">SUM(M20:M20)</f>
        <v>0</v>
      </c>
      <c r="N19" s="115">
        <f t="shared" si="15"/>
        <v>0</v>
      </c>
      <c r="O19" s="115">
        <f t="shared" si="15"/>
        <v>0</v>
      </c>
      <c r="P19" s="115">
        <f t="shared" si="15"/>
        <v>0</v>
      </c>
      <c r="Q19" s="115">
        <f t="shared" si="15"/>
        <v>0</v>
      </c>
      <c r="R19" s="115">
        <f t="shared" si="15"/>
        <v>0</v>
      </c>
      <c r="S19" s="115">
        <f t="shared" si="15"/>
        <v>0</v>
      </c>
      <c r="T19" s="115">
        <f t="shared" si="15"/>
        <v>0</v>
      </c>
      <c r="U19" s="115">
        <f t="shared" si="15"/>
        <v>0</v>
      </c>
      <c r="V19" s="115">
        <f t="shared" si="15"/>
        <v>0</v>
      </c>
      <c r="W19" s="115">
        <f t="shared" si="15"/>
        <v>0</v>
      </c>
      <c r="X19" s="115">
        <f t="shared" si="15"/>
        <v>0</v>
      </c>
      <c r="Y19" s="115">
        <f t="shared" si="15"/>
        <v>0</v>
      </c>
      <c r="Z19" s="115">
        <f t="shared" si="15"/>
        <v>0</v>
      </c>
      <c r="AA19" s="115">
        <f t="shared" si="15"/>
        <v>0</v>
      </c>
      <c r="AB19" s="115">
        <f t="shared" si="15"/>
        <v>0</v>
      </c>
      <c r="AC19" s="115">
        <f t="shared" si="15"/>
        <v>0</v>
      </c>
      <c r="AD19" s="115">
        <f t="shared" si="15"/>
        <v>0</v>
      </c>
      <c r="AE19" s="115">
        <f t="shared" si="15"/>
        <v>0</v>
      </c>
      <c r="AF19" s="115">
        <f t="shared" si="15"/>
        <v>0</v>
      </c>
      <c r="AG19" s="115">
        <f t="shared" si="15"/>
        <v>0</v>
      </c>
      <c r="AH19" s="115">
        <f t="shared" si="15"/>
        <v>0</v>
      </c>
      <c r="AI19" s="115">
        <f t="shared" si="15"/>
        <v>0</v>
      </c>
      <c r="AJ19" s="115">
        <f t="shared" si="15"/>
        <v>0</v>
      </c>
      <c r="AK19" s="115">
        <f t="shared" si="15"/>
        <v>0</v>
      </c>
      <c r="AL19" s="115">
        <f t="shared" si="15"/>
        <v>0</v>
      </c>
      <c r="AM19" s="115">
        <f t="shared" si="15"/>
        <v>0</v>
      </c>
      <c r="AN19" s="115">
        <f t="shared" si="15"/>
        <v>0</v>
      </c>
      <c r="AO19" s="115">
        <f t="shared" si="15"/>
        <v>0</v>
      </c>
      <c r="AP19" s="115">
        <f t="shared" si="15"/>
        <v>0</v>
      </c>
      <c r="AQ19" s="115">
        <f t="shared" si="15"/>
        <v>0</v>
      </c>
      <c r="AR19" s="115">
        <f t="shared" si="15"/>
        <v>0</v>
      </c>
      <c r="AS19" s="115">
        <f t="shared" si="15"/>
        <v>0</v>
      </c>
      <c r="AT19" s="115">
        <f t="shared" si="15"/>
        <v>0</v>
      </c>
      <c r="AU19" s="115">
        <f t="shared" si="15"/>
        <v>0</v>
      </c>
      <c r="AV19" s="115">
        <f t="shared" si="15"/>
        <v>0</v>
      </c>
      <c r="AW19" s="115">
        <f t="shared" si="15"/>
        <v>0</v>
      </c>
      <c r="AX19" s="115">
        <f t="shared" si="15"/>
        <v>0</v>
      </c>
      <c r="AY19" s="115">
        <f t="shared" si="15"/>
        <v>0</v>
      </c>
    </row>
    <row r="20" spans="1:51" s="190" customFormat="1" ht="17.25" customHeight="1" outlineLevel="1" x14ac:dyDescent="0.25">
      <c r="A20" s="180"/>
      <c r="B20" s="181"/>
      <c r="C20" s="185"/>
      <c r="D20" s="185"/>
      <c r="E20" s="185"/>
      <c r="F20" s="201"/>
      <c r="G20" s="113"/>
      <c r="H20" s="113"/>
      <c r="I20" s="132"/>
      <c r="J20" s="113"/>
      <c r="K20" s="113"/>
      <c r="L20" s="132"/>
      <c r="M20" s="113"/>
      <c r="N20" s="113"/>
      <c r="O20" s="113"/>
      <c r="P20" s="113"/>
      <c r="Q20" s="113"/>
      <c r="R20" s="113"/>
      <c r="S20" s="113"/>
      <c r="T20" s="164"/>
      <c r="U20" s="113"/>
      <c r="V20" s="113"/>
      <c r="W20" s="113"/>
      <c r="X20" s="113"/>
      <c r="Y20" s="164"/>
      <c r="Z20" s="113"/>
      <c r="AA20" s="113"/>
      <c r="AB20" s="113"/>
      <c r="AC20" s="113"/>
      <c r="AD20" s="200"/>
      <c r="AE20" s="113"/>
      <c r="AF20" s="113"/>
      <c r="AG20" s="113"/>
      <c r="AH20" s="113"/>
      <c r="AI20" s="164"/>
      <c r="AJ20" s="113"/>
      <c r="AK20" s="113"/>
      <c r="AL20" s="113"/>
      <c r="AM20" s="113"/>
      <c r="AN20" s="200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</row>
    <row r="21" spans="1:51" s="114" customFormat="1" ht="19.5" customHeight="1" x14ac:dyDescent="0.3">
      <c r="A21" s="111"/>
      <c r="B21" s="112" t="s">
        <v>199</v>
      </c>
      <c r="C21" s="111"/>
      <c r="D21" s="111"/>
      <c r="E21" s="111"/>
      <c r="F21" s="111"/>
      <c r="G21" s="121">
        <f>G19+G16+G14</f>
        <v>666.71068498015825</v>
      </c>
      <c r="H21" s="121">
        <f>H19+H16+H14</f>
        <v>728.82517202716019</v>
      </c>
      <c r="I21" s="111"/>
      <c r="J21" s="121">
        <f>J19+J16+J14</f>
        <v>0</v>
      </c>
      <c r="K21" s="121">
        <f>K19+K16+K14</f>
        <v>0</v>
      </c>
      <c r="L21" s="111"/>
      <c r="M21" s="121">
        <f t="shared" ref="M21:AY21" si="16">M19+M16+M14</f>
        <v>728.82517202716019</v>
      </c>
      <c r="N21" s="121">
        <f t="shared" si="16"/>
        <v>0</v>
      </c>
      <c r="O21" s="121">
        <f t="shared" si="16"/>
        <v>728.82517202716019</v>
      </c>
      <c r="P21" s="121">
        <f t="shared" si="16"/>
        <v>0</v>
      </c>
      <c r="Q21" s="121">
        <f t="shared" si="16"/>
        <v>221.58837933600003</v>
      </c>
      <c r="R21" s="121">
        <f t="shared" si="16"/>
        <v>0</v>
      </c>
      <c r="S21" s="121">
        <f t="shared" si="16"/>
        <v>0</v>
      </c>
      <c r="T21" s="121">
        <f t="shared" si="16"/>
        <v>221.58837933600003</v>
      </c>
      <c r="U21" s="121">
        <f t="shared" si="16"/>
        <v>0</v>
      </c>
      <c r="V21" s="121">
        <f t="shared" si="16"/>
        <v>242.07290053571359</v>
      </c>
      <c r="W21" s="121">
        <f t="shared" si="16"/>
        <v>0</v>
      </c>
      <c r="X21" s="121">
        <f t="shared" si="16"/>
        <v>0</v>
      </c>
      <c r="Y21" s="121">
        <f t="shared" si="16"/>
        <v>242.07290053571359</v>
      </c>
      <c r="Z21" s="121">
        <f t="shared" si="16"/>
        <v>0</v>
      </c>
      <c r="AA21" s="121">
        <f t="shared" si="16"/>
        <v>0</v>
      </c>
      <c r="AB21" s="121">
        <f t="shared" si="16"/>
        <v>0</v>
      </c>
      <c r="AC21" s="121">
        <f t="shared" si="16"/>
        <v>0</v>
      </c>
      <c r="AD21" s="121">
        <f t="shared" si="16"/>
        <v>0</v>
      </c>
      <c r="AE21" s="121">
        <f t="shared" si="16"/>
        <v>0</v>
      </c>
      <c r="AF21" s="121">
        <f t="shared" si="16"/>
        <v>265.16389215544655</v>
      </c>
      <c r="AG21" s="121">
        <f t="shared" si="16"/>
        <v>0</v>
      </c>
      <c r="AH21" s="121">
        <f t="shared" si="16"/>
        <v>0</v>
      </c>
      <c r="AI21" s="121">
        <f t="shared" si="16"/>
        <v>265.16389215544655</v>
      </c>
      <c r="AJ21" s="121">
        <f t="shared" si="16"/>
        <v>0</v>
      </c>
      <c r="AK21" s="121">
        <f t="shared" si="16"/>
        <v>0</v>
      </c>
      <c r="AL21" s="121">
        <f t="shared" si="16"/>
        <v>0</v>
      </c>
      <c r="AM21" s="121">
        <f t="shared" si="16"/>
        <v>0</v>
      </c>
      <c r="AN21" s="121">
        <f t="shared" si="16"/>
        <v>0</v>
      </c>
      <c r="AO21" s="121">
        <f t="shared" si="16"/>
        <v>0</v>
      </c>
      <c r="AP21" s="121">
        <f t="shared" si="16"/>
        <v>728.82517202716019</v>
      </c>
      <c r="AQ21" s="121">
        <f t="shared" si="16"/>
        <v>0</v>
      </c>
      <c r="AR21" s="121">
        <f t="shared" si="16"/>
        <v>0</v>
      </c>
      <c r="AS21" s="121">
        <f t="shared" si="16"/>
        <v>728.82517202716019</v>
      </c>
      <c r="AT21" s="121">
        <f t="shared" si="16"/>
        <v>0</v>
      </c>
      <c r="AU21" s="121">
        <f t="shared" si="16"/>
        <v>0</v>
      </c>
      <c r="AV21" s="121">
        <f t="shared" si="16"/>
        <v>0</v>
      </c>
      <c r="AW21" s="121">
        <f t="shared" si="16"/>
        <v>0</v>
      </c>
      <c r="AX21" s="121">
        <f t="shared" si="16"/>
        <v>0</v>
      </c>
      <c r="AY21" s="121">
        <f t="shared" si="16"/>
        <v>0</v>
      </c>
    </row>
    <row r="23" spans="1:51" s="35" customFormat="1" ht="39.75" hidden="1" customHeight="1" outlineLevel="1" x14ac:dyDescent="0.25">
      <c r="A23" s="228" t="s">
        <v>157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190"/>
      <c r="AB23" s="190"/>
      <c r="AC23" s="190"/>
      <c r="AD23" s="190"/>
      <c r="AE23" s="190"/>
      <c r="AF23" s="91"/>
      <c r="AG23" s="91"/>
      <c r="AH23" s="91"/>
      <c r="AI23" s="91"/>
      <c r="AJ23" s="91"/>
      <c r="AK23" s="190"/>
      <c r="AL23" s="190"/>
      <c r="AM23" s="190"/>
      <c r="AN23" s="190"/>
      <c r="AO23" s="190"/>
      <c r="AP23" s="77"/>
      <c r="AQ23" s="77"/>
      <c r="AR23" s="77"/>
      <c r="AS23" s="77"/>
      <c r="AT23" s="77"/>
      <c r="AU23" s="190"/>
      <c r="AV23" s="190"/>
      <c r="AW23" s="190"/>
      <c r="AX23" s="190"/>
      <c r="AY23" s="190"/>
    </row>
    <row r="24" spans="1:51" s="35" customFormat="1" ht="39" hidden="1" customHeight="1" outlineLevel="1" x14ac:dyDescent="0.25">
      <c r="A24" s="227" t="s">
        <v>155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190"/>
      <c r="AB24" s="190"/>
      <c r="AC24" s="190"/>
      <c r="AD24" s="190"/>
      <c r="AE24" s="190"/>
      <c r="AF24" s="91"/>
      <c r="AG24" s="91"/>
      <c r="AH24" s="91"/>
      <c r="AI24" s="91"/>
      <c r="AJ24" s="91"/>
      <c r="AK24" s="190"/>
      <c r="AL24" s="190"/>
      <c r="AM24" s="190"/>
      <c r="AN24" s="190"/>
      <c r="AO24" s="190"/>
      <c r="AP24" s="77"/>
      <c r="AQ24" s="77"/>
      <c r="AR24" s="77"/>
      <c r="AS24" s="77"/>
      <c r="AT24" s="77"/>
      <c r="AU24" s="190"/>
      <c r="AV24" s="190"/>
      <c r="AW24" s="190"/>
      <c r="AX24" s="190"/>
      <c r="AY24" s="190"/>
    </row>
    <row r="25" spans="1:51" ht="147" hidden="1" customHeight="1" outlineLevel="1" x14ac:dyDescent="0.25">
      <c r="A25" s="226" t="s">
        <v>185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68"/>
      <c r="R25" s="68"/>
      <c r="S25" s="68"/>
      <c r="T25" s="68"/>
      <c r="U25" s="68"/>
      <c r="V25" s="68"/>
      <c r="W25" s="68"/>
      <c r="X25" s="68"/>
      <c r="Y25" s="68"/>
      <c r="Z25" s="68"/>
      <c r="AP25" s="68"/>
      <c r="AQ25" s="68"/>
      <c r="AR25" s="68"/>
      <c r="AS25" s="68"/>
      <c r="AT25" s="68"/>
    </row>
    <row r="26" spans="1:51" s="35" customFormat="1" ht="15" customHeight="1" collapsed="1" x14ac:dyDescent="0.25">
      <c r="A26" s="158"/>
      <c r="B26" s="158"/>
      <c r="C26" s="158"/>
      <c r="D26" s="158"/>
      <c r="E26" s="158"/>
      <c r="F26" s="182"/>
      <c r="G26" s="182"/>
      <c r="H26" s="182"/>
      <c r="I26" s="182"/>
      <c r="J26" s="158"/>
      <c r="K26" s="158"/>
      <c r="L26" s="158"/>
      <c r="M26" s="182"/>
      <c r="N26" s="158"/>
      <c r="O26" s="182"/>
      <c r="P26" s="158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90"/>
      <c r="AB26" s="190"/>
      <c r="AC26" s="190"/>
      <c r="AD26" s="190"/>
      <c r="AE26" s="190"/>
      <c r="AF26" s="159"/>
      <c r="AG26" s="159"/>
      <c r="AH26" s="159"/>
      <c r="AI26" s="159"/>
      <c r="AJ26" s="159"/>
      <c r="AK26" s="190"/>
      <c r="AL26" s="190"/>
      <c r="AM26" s="190"/>
      <c r="AN26" s="190"/>
      <c r="AO26" s="190"/>
      <c r="AP26" s="159"/>
      <c r="AQ26" s="159"/>
      <c r="AR26" s="159"/>
      <c r="AS26" s="159"/>
      <c r="AT26" s="159"/>
      <c r="AU26" s="190"/>
      <c r="AV26" s="190"/>
      <c r="AW26" s="190"/>
      <c r="AX26" s="190"/>
      <c r="AY26" s="190"/>
    </row>
    <row r="27" spans="1:51" ht="17.25" customHeight="1" x14ac:dyDescent="0.25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182"/>
      <c r="N27" s="40"/>
      <c r="O27" s="182"/>
      <c r="Q27" s="152"/>
      <c r="R27" s="152"/>
      <c r="S27" s="152"/>
      <c r="T27" s="162"/>
      <c r="U27" s="152"/>
    </row>
    <row r="28" spans="1:51" s="35" customFormat="1" ht="18" customHeight="1" outlineLevel="1" x14ac:dyDescent="0.25">
      <c r="A28" s="158"/>
      <c r="B28" s="158" t="s">
        <v>238</v>
      </c>
      <c r="C28" s="158"/>
      <c r="D28" s="158"/>
      <c r="E28" s="158"/>
      <c r="F28" s="182"/>
      <c r="G28" s="182"/>
      <c r="H28" s="182"/>
      <c r="I28" s="182"/>
      <c r="J28" s="158"/>
      <c r="K28" s="158"/>
      <c r="L28" s="158"/>
      <c r="M28" s="182"/>
      <c r="N28" s="158"/>
      <c r="O28" s="182"/>
      <c r="P28" s="159"/>
      <c r="Q28" s="152"/>
      <c r="R28" s="152"/>
      <c r="S28" s="152"/>
      <c r="T28" s="152"/>
      <c r="U28" s="152"/>
      <c r="V28" s="159"/>
      <c r="W28" s="159"/>
      <c r="X28" s="159"/>
      <c r="Y28" s="159"/>
      <c r="Z28" s="159"/>
      <c r="AA28" s="190"/>
      <c r="AB28" s="190"/>
      <c r="AC28" s="190"/>
      <c r="AD28" s="190"/>
      <c r="AE28" s="190"/>
      <c r="AF28" s="159"/>
      <c r="AG28" s="159"/>
      <c r="AH28" s="159"/>
      <c r="AI28" s="159"/>
      <c r="AJ28" s="159"/>
      <c r="AK28" s="190"/>
      <c r="AL28" s="190"/>
      <c r="AM28" s="190"/>
      <c r="AN28" s="190"/>
      <c r="AO28" s="190"/>
      <c r="AP28" s="159"/>
      <c r="AQ28" s="159"/>
      <c r="AR28" s="190" t="s">
        <v>240</v>
      </c>
      <c r="AS28" s="159"/>
      <c r="AT28" s="159"/>
      <c r="AU28" s="190"/>
      <c r="AV28" s="190"/>
      <c r="AX28" s="190"/>
      <c r="AY28" s="190"/>
    </row>
    <row r="29" spans="1:51" s="35" customFormat="1" outlineLevel="1" x14ac:dyDescent="0.25">
      <c r="A29" s="159"/>
      <c r="B29" s="159" t="s">
        <v>239</v>
      </c>
      <c r="C29" s="159"/>
      <c r="D29" s="159"/>
      <c r="E29" s="159"/>
      <c r="F29" s="190"/>
      <c r="G29" s="190"/>
      <c r="H29" s="190"/>
      <c r="I29" s="190"/>
      <c r="J29" s="159"/>
      <c r="K29" s="159"/>
      <c r="L29" s="159"/>
      <c r="M29" s="190"/>
      <c r="N29" s="159"/>
      <c r="O29" s="190"/>
      <c r="P29" s="159"/>
      <c r="Q29" s="152"/>
      <c r="R29" s="152"/>
      <c r="S29" s="152"/>
      <c r="T29" s="152"/>
      <c r="U29" s="152"/>
      <c r="V29" s="159"/>
      <c r="W29" s="159"/>
      <c r="X29" s="159"/>
      <c r="Y29" s="159"/>
      <c r="Z29" s="159"/>
      <c r="AA29" s="190"/>
      <c r="AB29" s="190"/>
      <c r="AC29" s="190"/>
      <c r="AD29" s="190"/>
      <c r="AE29" s="190"/>
      <c r="AF29" s="159"/>
      <c r="AG29" s="159"/>
      <c r="AH29" s="159"/>
      <c r="AI29" s="159"/>
      <c r="AJ29" s="159"/>
      <c r="AK29" s="190"/>
      <c r="AL29" s="190"/>
      <c r="AM29" s="190"/>
      <c r="AN29" s="190"/>
      <c r="AO29" s="190"/>
      <c r="AP29" s="159"/>
      <c r="AQ29" s="159"/>
      <c r="AR29" s="159"/>
      <c r="AS29" s="159"/>
      <c r="AT29" s="159"/>
      <c r="AU29" s="190"/>
      <c r="AV29" s="190"/>
      <c r="AW29" s="190"/>
      <c r="AX29" s="190"/>
      <c r="AY29" s="190"/>
    </row>
    <row r="30" spans="1:51" s="35" customFormat="1" x14ac:dyDescent="0.25">
      <c r="A30" s="159"/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90"/>
      <c r="AB30" s="190"/>
      <c r="AC30" s="190"/>
      <c r="AD30" s="190"/>
      <c r="AE30" s="190"/>
      <c r="AF30" s="159"/>
      <c r="AG30" s="159"/>
      <c r="AH30" s="159"/>
      <c r="AI30" s="159"/>
      <c r="AJ30" s="159"/>
      <c r="AK30" s="190"/>
      <c r="AL30" s="190"/>
      <c r="AM30" s="190"/>
      <c r="AN30" s="190"/>
      <c r="AO30" s="190"/>
      <c r="AP30" s="159"/>
      <c r="AQ30" s="159"/>
      <c r="AR30" s="159"/>
      <c r="AS30" s="159"/>
      <c r="AT30" s="159"/>
      <c r="AU30" s="190"/>
      <c r="AV30" s="190"/>
      <c r="AW30" s="190"/>
      <c r="AX30" s="190"/>
      <c r="AY30" s="190"/>
    </row>
    <row r="31" spans="1:51" x14ac:dyDescent="0.25">
      <c r="J31" s="206"/>
      <c r="Q31" s="172"/>
      <c r="V31" s="172"/>
      <c r="AF31" s="172"/>
      <c r="AP31" s="172"/>
    </row>
    <row r="32" spans="1:51" x14ac:dyDescent="0.25">
      <c r="L32" s="163"/>
    </row>
  </sheetData>
  <mergeCells count="26">
    <mergeCell ref="A4:Z4"/>
    <mergeCell ref="A7:Z7"/>
    <mergeCell ref="A8:Z8"/>
    <mergeCell ref="A5:Z5"/>
    <mergeCell ref="B10:B12"/>
    <mergeCell ref="C10:C12"/>
    <mergeCell ref="A10:A12"/>
    <mergeCell ref="D10:D12"/>
    <mergeCell ref="J11:L11"/>
    <mergeCell ref="Q11:U11"/>
    <mergeCell ref="A27:L27"/>
    <mergeCell ref="A24:P24"/>
    <mergeCell ref="A25:P25"/>
    <mergeCell ref="V11:Z11"/>
    <mergeCell ref="A23:P23"/>
    <mergeCell ref="AK11:AO11"/>
    <mergeCell ref="AU11:AY11"/>
    <mergeCell ref="E10:F11"/>
    <mergeCell ref="G11:I11"/>
    <mergeCell ref="G10:L10"/>
    <mergeCell ref="M10:N11"/>
    <mergeCell ref="O10:P11"/>
    <mergeCell ref="Q10:AY10"/>
    <mergeCell ref="AF11:AJ11"/>
    <mergeCell ref="AA11:AE11"/>
    <mergeCell ref="AP11:AT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17:B18 B15 B20">
      <formula1>900</formula1>
    </dataValidation>
  </dataValidations>
  <printOptions horizontalCentered="1"/>
  <pageMargins left="0.47244094488188981" right="0.27559055118110237" top="0.43307086614173229" bottom="0.31496062992125984" header="0.15748031496062992" footer="0.19685039370078741"/>
  <pageSetup paperSize="8" scale="75" firstPageNumber="3" fitToWidth="2" orientation="landscape" blackAndWhite="1" useFirstPageNumber="1" r:id="rId1"/>
  <colBreaks count="1" manualBreakCount="1">
    <brk id="31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4"/>
  <sheetViews>
    <sheetView topLeftCell="A4" zoomScale="80" zoomScaleNormal="80" zoomScaleSheetLayoutView="80" workbookViewId="0">
      <pane xSplit="2" ySplit="9" topLeftCell="C13" activePane="bottomRight" state="frozen"/>
      <selection activeCell="A4" sqref="A4"/>
      <selection pane="topRight" activeCell="C4" sqref="C4"/>
      <selection pane="bottomLeft" activeCell="A13" sqref="A13"/>
      <selection pane="bottomRight" activeCell="W33" sqref="W33"/>
    </sheetView>
  </sheetViews>
  <sheetFormatPr defaultRowHeight="15.75" outlineLevelRow="1" outlineLevelCol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11.5" style="28" customWidth="1"/>
    <col min="6" max="6" width="9.5" style="206" hidden="1" customWidth="1" outlineLevel="1"/>
    <col min="7" max="7" width="26.875" style="28" customWidth="1" collapsed="1"/>
    <col min="8" max="8" width="16.375" style="206" hidden="1" customWidth="1" outlineLevel="1"/>
    <col min="9" max="9" width="8.375" style="28" customWidth="1" collapsed="1"/>
    <col min="10" max="10" width="7.5" style="28" customWidth="1"/>
    <col min="11" max="11" width="9.5" style="28" customWidth="1"/>
    <col min="12" max="12" width="9.875" style="28" customWidth="1"/>
    <col min="13" max="13" width="7.5" style="28" customWidth="1"/>
    <col min="14" max="18" width="7.5" style="206" hidden="1" customWidth="1" outlineLevel="1"/>
    <col min="19" max="19" width="9.25" style="28" customWidth="1" collapsed="1"/>
    <col min="20" max="20" width="13.25" style="28" customWidth="1"/>
    <col min="21" max="22" width="10.875" style="206" hidden="1" customWidth="1" outlineLevel="1"/>
    <col min="23" max="23" width="14.625" style="28" customWidth="1" collapsed="1"/>
    <col min="24" max="24" width="14.375" style="28" customWidth="1"/>
    <col min="25" max="25" width="16.625" style="206" hidden="1" customWidth="1" outlineLevel="1"/>
    <col min="26" max="26" width="14.375" style="103" customWidth="1" collapsed="1"/>
    <col min="27" max="27" width="16.625" style="206" hidden="1" customWidth="1" outlineLevel="1"/>
    <col min="28" max="28" width="14.125" style="28" customWidth="1" collapsed="1"/>
    <col min="29" max="29" width="14.875" style="28" hidden="1" customWidth="1" outlineLevel="1"/>
    <col min="30" max="30" width="9.875" style="28" customWidth="1" collapsed="1"/>
    <col min="31" max="31" width="7.125" style="28" customWidth="1"/>
    <col min="32" max="32" width="6" style="1" customWidth="1"/>
    <col min="33" max="33" width="8.375" style="1" customWidth="1"/>
    <col min="34" max="34" width="5.625" style="1" customWidth="1"/>
    <col min="35" max="35" width="7.375" style="1" customWidth="1"/>
    <col min="36" max="36" width="10" style="1" customWidth="1"/>
    <col min="37" max="41" width="10" style="35" customWidth="1"/>
    <col min="42" max="42" width="7.875" style="1" customWidth="1"/>
    <col min="43" max="43" width="6.75" style="1" customWidth="1"/>
    <col min="44" max="44" width="9" style="1" customWidth="1"/>
    <col min="45" max="45" width="6.125" style="1" customWidth="1"/>
    <col min="46" max="46" width="6.75" style="1" customWidth="1"/>
    <col min="47" max="47" width="9.375" style="1" customWidth="1"/>
    <col min="48" max="48" width="7.375" style="1" customWidth="1"/>
    <col min="49" max="55" width="7.25" style="1" customWidth="1"/>
    <col min="56" max="56" width="8.625" style="1" customWidth="1"/>
    <col min="57" max="57" width="6.125" style="1" customWidth="1"/>
    <col min="58" max="58" width="6.875" style="1" customWidth="1"/>
    <col min="59" max="59" width="9.625" style="1" customWidth="1"/>
    <col min="60" max="60" width="6.75" style="1" customWidth="1"/>
    <col min="61" max="61" width="7.75" style="1" customWidth="1"/>
    <col min="62" max="16384" width="9" style="1"/>
  </cols>
  <sheetData>
    <row r="1" spans="1:66" ht="22.5" x14ac:dyDescent="0.25">
      <c r="AB1" s="50" t="s">
        <v>154</v>
      </c>
      <c r="AF1" s="2"/>
      <c r="AG1" s="2"/>
      <c r="AH1" s="2"/>
      <c r="AI1" s="2"/>
      <c r="AJ1" s="2"/>
      <c r="AK1" s="91"/>
      <c r="AL1" s="91"/>
      <c r="AM1" s="91"/>
      <c r="AN1" s="91"/>
      <c r="AO1" s="91"/>
    </row>
    <row r="2" spans="1:66" ht="22.5" x14ac:dyDescent="0.3">
      <c r="AB2" s="51" t="s">
        <v>156</v>
      </c>
      <c r="AF2" s="2"/>
      <c r="AG2" s="2"/>
      <c r="AH2" s="2"/>
      <c r="AI2" s="2"/>
      <c r="AJ2" s="2"/>
      <c r="AK2" s="91"/>
      <c r="AL2" s="91"/>
      <c r="AM2" s="91"/>
      <c r="AN2" s="91"/>
      <c r="AO2" s="91"/>
    </row>
    <row r="3" spans="1:66" ht="18.75" x14ac:dyDescent="0.3">
      <c r="AB3" s="51"/>
      <c r="AF3" s="2"/>
      <c r="AG3" s="2"/>
      <c r="AH3" s="2"/>
      <c r="AI3" s="2"/>
      <c r="AJ3" s="2"/>
      <c r="AK3" s="91"/>
      <c r="AL3" s="91"/>
      <c r="AM3" s="91"/>
      <c r="AN3" s="91"/>
      <c r="AO3" s="91"/>
    </row>
    <row r="4" spans="1:66" ht="18.75" x14ac:dyDescent="0.3">
      <c r="A4" s="236" t="s">
        <v>99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F4" s="28"/>
      <c r="AG4" s="28"/>
      <c r="AH4" s="28"/>
      <c r="AI4" s="28"/>
      <c r="AJ4" s="28"/>
      <c r="AK4" s="91"/>
      <c r="AL4" s="91"/>
      <c r="AM4" s="91"/>
      <c r="AN4" s="91"/>
      <c r="AO4" s="91"/>
    </row>
    <row r="5" spans="1:66" ht="18.75" x14ac:dyDescent="0.3">
      <c r="A5" s="236" t="s">
        <v>101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05"/>
      <c r="Z5" s="104"/>
      <c r="AA5" s="205"/>
      <c r="AB5" s="42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6" s="33" customFormat="1" ht="18.75" x14ac:dyDescent="0.3">
      <c r="A6" s="42"/>
      <c r="B6" s="42"/>
      <c r="C6" s="42"/>
      <c r="D6" s="42"/>
      <c r="E6" s="42"/>
      <c r="F6" s="205"/>
      <c r="G6" s="42"/>
      <c r="H6" s="205"/>
      <c r="I6" s="42"/>
      <c r="J6" s="42"/>
      <c r="K6" s="42"/>
      <c r="L6" s="42"/>
      <c r="M6" s="42"/>
      <c r="N6" s="205"/>
      <c r="O6" s="205"/>
      <c r="P6" s="205"/>
      <c r="Q6" s="205"/>
      <c r="R6" s="205"/>
      <c r="S6" s="42"/>
      <c r="T6" s="42"/>
      <c r="U6" s="205"/>
      <c r="V6" s="205"/>
      <c r="W6" s="42"/>
      <c r="X6" s="42"/>
      <c r="Y6" s="205"/>
      <c r="Z6" s="104"/>
      <c r="AA6" s="205"/>
      <c r="AB6" s="42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6" ht="18.75" x14ac:dyDescent="0.25">
      <c r="A7" s="230" t="s">
        <v>265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52"/>
      <c r="AD7" s="52"/>
      <c r="AE7" s="52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</row>
    <row r="8" spans="1:66" x14ac:dyDescent="0.25">
      <c r="A8" s="231" t="s">
        <v>103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53"/>
      <c r="AD8" s="53"/>
      <c r="AE8" s="53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</row>
    <row r="9" spans="1:66" ht="15.75" customHeight="1" x14ac:dyDescent="0.25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8"/>
      <c r="X9" s="238"/>
      <c r="Y9" s="238"/>
      <c r="Z9" s="238"/>
      <c r="AA9" s="238"/>
      <c r="AB9" s="238"/>
      <c r="AF9" s="2"/>
      <c r="AG9" s="2"/>
      <c r="AH9" s="2"/>
      <c r="AI9" s="2"/>
      <c r="AJ9" s="2"/>
      <c r="AK9" s="91"/>
      <c r="AL9" s="91"/>
      <c r="AM9" s="91"/>
      <c r="AN9" s="91"/>
      <c r="AO9" s="91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6" ht="57.75" customHeight="1" x14ac:dyDescent="0.25">
      <c r="A10" s="233" t="s">
        <v>69</v>
      </c>
      <c r="B10" s="233" t="s">
        <v>18</v>
      </c>
      <c r="C10" s="233" t="s">
        <v>225</v>
      </c>
      <c r="D10" s="234" t="s">
        <v>70</v>
      </c>
      <c r="E10" s="219" t="s">
        <v>71</v>
      </c>
      <c r="F10" s="220"/>
      <c r="G10" s="219" t="s">
        <v>90</v>
      </c>
      <c r="H10" s="220"/>
      <c r="I10" s="233" t="s">
        <v>85</v>
      </c>
      <c r="J10" s="233"/>
      <c r="K10" s="233"/>
      <c r="L10" s="233"/>
      <c r="M10" s="233"/>
      <c r="N10" s="233"/>
      <c r="O10" s="233"/>
      <c r="P10" s="233"/>
      <c r="Q10" s="233"/>
      <c r="R10" s="233"/>
      <c r="S10" s="216" t="s">
        <v>84</v>
      </c>
      <c r="T10" s="217"/>
      <c r="U10" s="217"/>
      <c r="V10" s="218"/>
      <c r="W10" s="233" t="s">
        <v>260</v>
      </c>
      <c r="X10" s="233"/>
      <c r="Y10" s="233"/>
      <c r="Z10" s="233"/>
      <c r="AA10" s="233"/>
      <c r="AB10" s="233"/>
      <c r="AC10" s="233"/>
      <c r="AF10" s="2"/>
      <c r="AG10" s="2"/>
      <c r="AH10" s="2"/>
      <c r="AI10" s="2"/>
      <c r="AJ10" s="2"/>
      <c r="AK10" s="91"/>
      <c r="AL10" s="91"/>
      <c r="AM10" s="91"/>
      <c r="AN10" s="91"/>
      <c r="AO10" s="91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6" ht="52.5" customHeight="1" x14ac:dyDescent="0.25">
      <c r="A11" s="233"/>
      <c r="B11" s="233"/>
      <c r="C11" s="233"/>
      <c r="D11" s="234"/>
      <c r="E11" s="221"/>
      <c r="F11" s="222"/>
      <c r="G11" s="221"/>
      <c r="H11" s="222"/>
      <c r="I11" s="216" t="s">
        <v>10</v>
      </c>
      <c r="J11" s="217"/>
      <c r="K11" s="217"/>
      <c r="L11" s="217"/>
      <c r="M11" s="218"/>
      <c r="N11" s="216" t="s">
        <v>257</v>
      </c>
      <c r="O11" s="217"/>
      <c r="P11" s="217"/>
      <c r="Q11" s="217"/>
      <c r="R11" s="218"/>
      <c r="S11" s="216" t="s">
        <v>271</v>
      </c>
      <c r="T11" s="218"/>
      <c r="U11" s="216" t="s">
        <v>272</v>
      </c>
      <c r="V11" s="218"/>
      <c r="W11" s="161" t="s">
        <v>273</v>
      </c>
      <c r="X11" s="216" t="s">
        <v>274</v>
      </c>
      <c r="Y11" s="218"/>
      <c r="Z11" s="216" t="s">
        <v>275</v>
      </c>
      <c r="AA11" s="218"/>
      <c r="AB11" s="233" t="s">
        <v>198</v>
      </c>
      <c r="AC11" s="233" t="s">
        <v>261</v>
      </c>
      <c r="AF11" s="90"/>
      <c r="AG11" s="2"/>
      <c r="AH11" s="2"/>
      <c r="AI11" s="2"/>
      <c r="AJ11" s="2"/>
      <c r="AK11" s="90"/>
      <c r="AL11" s="91"/>
      <c r="AM11" s="91"/>
      <c r="AN11" s="91"/>
      <c r="AO11" s="91"/>
      <c r="AP11" s="90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6" ht="143.25" customHeight="1" x14ac:dyDescent="0.25">
      <c r="A12" s="233"/>
      <c r="B12" s="233"/>
      <c r="C12" s="233"/>
      <c r="D12" s="234"/>
      <c r="E12" s="41" t="s">
        <v>10</v>
      </c>
      <c r="F12" s="41" t="s">
        <v>257</v>
      </c>
      <c r="G12" s="41" t="s">
        <v>88</v>
      </c>
      <c r="H12" s="41" t="s">
        <v>257</v>
      </c>
      <c r="I12" s="39" t="s">
        <v>8</v>
      </c>
      <c r="J12" s="39" t="s">
        <v>16</v>
      </c>
      <c r="K12" s="39" t="s">
        <v>17</v>
      </c>
      <c r="L12" s="25" t="s">
        <v>52</v>
      </c>
      <c r="M12" s="25" t="s">
        <v>53</v>
      </c>
      <c r="N12" s="204" t="s">
        <v>8</v>
      </c>
      <c r="O12" s="204" t="s">
        <v>16</v>
      </c>
      <c r="P12" s="204" t="s">
        <v>17</v>
      </c>
      <c r="Q12" s="25" t="s">
        <v>52</v>
      </c>
      <c r="R12" s="25" t="s">
        <v>53</v>
      </c>
      <c r="S12" s="39" t="s">
        <v>7</v>
      </c>
      <c r="T12" s="39" t="s">
        <v>11</v>
      </c>
      <c r="U12" s="204" t="s">
        <v>7</v>
      </c>
      <c r="V12" s="204" t="s">
        <v>11</v>
      </c>
      <c r="W12" s="36" t="s">
        <v>10</v>
      </c>
      <c r="X12" s="214" t="s">
        <v>10</v>
      </c>
      <c r="Y12" s="201" t="s">
        <v>257</v>
      </c>
      <c r="Z12" s="214" t="s">
        <v>10</v>
      </c>
      <c r="AA12" s="201" t="s">
        <v>257</v>
      </c>
      <c r="AB12" s="233"/>
      <c r="AC12" s="233"/>
      <c r="AF12" s="2"/>
      <c r="AG12" s="2"/>
      <c r="AH12" s="2"/>
      <c r="AI12" s="2"/>
      <c r="AJ12" s="2"/>
      <c r="AK12" s="91"/>
      <c r="AL12" s="91"/>
      <c r="AM12" s="91"/>
      <c r="AN12" s="91"/>
      <c r="AO12" s="91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6" ht="19.5" customHeight="1" x14ac:dyDescent="0.25">
      <c r="A13" s="36">
        <v>1</v>
      </c>
      <c r="B13" s="36">
        <f>A13+1</f>
        <v>2</v>
      </c>
      <c r="C13" s="201">
        <f t="shared" ref="C13:AC13" si="0">B13+1</f>
        <v>3</v>
      </c>
      <c r="D13" s="201">
        <f t="shared" si="0"/>
        <v>4</v>
      </c>
      <c r="E13" s="201">
        <f t="shared" si="0"/>
        <v>5</v>
      </c>
      <c r="F13" s="201">
        <f t="shared" si="0"/>
        <v>6</v>
      </c>
      <c r="G13" s="201">
        <f t="shared" si="0"/>
        <v>7</v>
      </c>
      <c r="H13" s="201">
        <f t="shared" si="0"/>
        <v>8</v>
      </c>
      <c r="I13" s="201">
        <f t="shared" si="0"/>
        <v>9</v>
      </c>
      <c r="J13" s="201">
        <f t="shared" si="0"/>
        <v>10</v>
      </c>
      <c r="K13" s="201">
        <f t="shared" si="0"/>
        <v>11</v>
      </c>
      <c r="L13" s="201">
        <f t="shared" si="0"/>
        <v>12</v>
      </c>
      <c r="M13" s="201">
        <f t="shared" si="0"/>
        <v>13</v>
      </c>
      <c r="N13" s="201">
        <f t="shared" si="0"/>
        <v>14</v>
      </c>
      <c r="O13" s="201">
        <f t="shared" si="0"/>
        <v>15</v>
      </c>
      <c r="P13" s="201">
        <f t="shared" si="0"/>
        <v>16</v>
      </c>
      <c r="Q13" s="201">
        <f t="shared" si="0"/>
        <v>17</v>
      </c>
      <c r="R13" s="201">
        <f t="shared" si="0"/>
        <v>18</v>
      </c>
      <c r="S13" s="201">
        <f t="shared" si="0"/>
        <v>19</v>
      </c>
      <c r="T13" s="201">
        <f t="shared" si="0"/>
        <v>20</v>
      </c>
      <c r="U13" s="201">
        <f t="shared" si="0"/>
        <v>21</v>
      </c>
      <c r="V13" s="201">
        <f t="shared" si="0"/>
        <v>22</v>
      </c>
      <c r="W13" s="201">
        <f t="shared" si="0"/>
        <v>23</v>
      </c>
      <c r="X13" s="201">
        <f t="shared" si="0"/>
        <v>24</v>
      </c>
      <c r="Y13" s="201">
        <f t="shared" si="0"/>
        <v>25</v>
      </c>
      <c r="Z13" s="201">
        <f t="shared" si="0"/>
        <v>26</v>
      </c>
      <c r="AA13" s="201">
        <f t="shared" si="0"/>
        <v>27</v>
      </c>
      <c r="AB13" s="201">
        <f t="shared" si="0"/>
        <v>28</v>
      </c>
      <c r="AC13" s="201">
        <f t="shared" si="0"/>
        <v>29</v>
      </c>
      <c r="AF13" s="2"/>
      <c r="AG13" s="2"/>
      <c r="AH13" s="2"/>
      <c r="AI13" s="2"/>
      <c r="AJ13" s="2"/>
      <c r="AK13" s="109"/>
      <c r="AL13" s="109"/>
      <c r="AM13" s="109"/>
      <c r="AN13" s="109"/>
      <c r="AO13" s="109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6" s="137" customFormat="1" x14ac:dyDescent="0.25">
      <c r="A14" s="134">
        <f>'Приложение 1'!A14</f>
        <v>1</v>
      </c>
      <c r="B14" s="135" t="str">
        <f>'Приложение 1'!B14</f>
        <v>Приобретение ИТ-имущества</v>
      </c>
      <c r="C14" s="110"/>
      <c r="D14" s="110"/>
      <c r="E14" s="110"/>
      <c r="F14" s="110"/>
      <c r="G14" s="115">
        <f t="shared" ref="G14:AC14" si="1">SUM(G15:G15)</f>
        <v>0</v>
      </c>
      <c r="H14" s="115">
        <f t="shared" si="1"/>
        <v>0</v>
      </c>
      <c r="I14" s="115">
        <f t="shared" si="1"/>
        <v>0</v>
      </c>
      <c r="J14" s="115">
        <f t="shared" si="1"/>
        <v>0</v>
      </c>
      <c r="K14" s="115">
        <f t="shared" si="1"/>
        <v>0</v>
      </c>
      <c r="L14" s="115">
        <f t="shared" si="1"/>
        <v>0</v>
      </c>
      <c r="M14" s="115">
        <f t="shared" si="1"/>
        <v>0</v>
      </c>
      <c r="N14" s="115">
        <f t="shared" si="1"/>
        <v>0</v>
      </c>
      <c r="O14" s="115">
        <f t="shared" si="1"/>
        <v>0</v>
      </c>
      <c r="P14" s="115">
        <f t="shared" si="1"/>
        <v>0</v>
      </c>
      <c r="Q14" s="115">
        <f t="shared" si="1"/>
        <v>0</v>
      </c>
      <c r="R14" s="115">
        <f t="shared" si="1"/>
        <v>0</v>
      </c>
      <c r="S14" s="115">
        <f t="shared" si="1"/>
        <v>0</v>
      </c>
      <c r="T14" s="115">
        <f t="shared" si="1"/>
        <v>0</v>
      </c>
      <c r="U14" s="115">
        <f t="shared" si="1"/>
        <v>0</v>
      </c>
      <c r="V14" s="115">
        <f t="shared" si="1"/>
        <v>0</v>
      </c>
      <c r="W14" s="115">
        <f t="shared" si="1"/>
        <v>0</v>
      </c>
      <c r="X14" s="115">
        <f t="shared" si="1"/>
        <v>0</v>
      </c>
      <c r="Y14" s="115">
        <f t="shared" si="1"/>
        <v>0</v>
      </c>
      <c r="Z14" s="115">
        <f t="shared" si="1"/>
        <v>0</v>
      </c>
      <c r="AA14" s="115">
        <f t="shared" si="1"/>
        <v>0</v>
      </c>
      <c r="AB14" s="115">
        <f t="shared" si="1"/>
        <v>0</v>
      </c>
      <c r="AC14" s="115">
        <f t="shared" si="1"/>
        <v>0</v>
      </c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</row>
    <row r="15" spans="1:66" s="35" customFormat="1" x14ac:dyDescent="0.25">
      <c r="A15" s="133"/>
      <c r="B15" s="66"/>
      <c r="C15" s="102"/>
      <c r="D15" s="102"/>
      <c r="E15" s="102"/>
      <c r="F15" s="201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</row>
    <row r="16" spans="1:66" s="137" customFormat="1" ht="23.25" customHeight="1" x14ac:dyDescent="0.25">
      <c r="A16" s="134">
        <f>'Приложение 1'!A16</f>
        <v>2</v>
      </c>
      <c r="B16" s="135" t="str">
        <f>'Приложение 1'!B16</f>
        <v>Оснащение интеллектуальной системой учета</v>
      </c>
      <c r="C16" s="110"/>
      <c r="D16" s="110"/>
      <c r="E16" s="110"/>
      <c r="F16" s="110"/>
      <c r="G16" s="115">
        <f t="shared" ref="G16:AC16" si="2">SUM(G17:G17)</f>
        <v>607.35431002263351</v>
      </c>
      <c r="H16" s="115">
        <f t="shared" si="2"/>
        <v>0</v>
      </c>
      <c r="I16" s="115">
        <f t="shared" si="2"/>
        <v>607.35431002263351</v>
      </c>
      <c r="J16" s="115">
        <f t="shared" si="2"/>
        <v>0</v>
      </c>
      <c r="K16" s="115">
        <f t="shared" si="2"/>
        <v>0</v>
      </c>
      <c r="L16" s="115">
        <f t="shared" si="2"/>
        <v>607.35431002263351</v>
      </c>
      <c r="M16" s="115">
        <f t="shared" si="2"/>
        <v>0</v>
      </c>
      <c r="N16" s="115">
        <f t="shared" si="2"/>
        <v>0</v>
      </c>
      <c r="O16" s="115">
        <f t="shared" si="2"/>
        <v>0</v>
      </c>
      <c r="P16" s="115">
        <f t="shared" si="2"/>
        <v>0</v>
      </c>
      <c r="Q16" s="115">
        <f t="shared" si="2"/>
        <v>0</v>
      </c>
      <c r="R16" s="115">
        <f t="shared" si="2"/>
        <v>0</v>
      </c>
      <c r="S16" s="115">
        <f t="shared" si="2"/>
        <v>0</v>
      </c>
      <c r="T16" s="115">
        <f t="shared" si="2"/>
        <v>0</v>
      </c>
      <c r="U16" s="115">
        <f t="shared" si="2"/>
        <v>0</v>
      </c>
      <c r="V16" s="115">
        <f t="shared" si="2"/>
        <v>0</v>
      </c>
      <c r="W16" s="115">
        <f t="shared" si="2"/>
        <v>184.65698278000002</v>
      </c>
      <c r="X16" s="115">
        <f t="shared" si="2"/>
        <v>201.72741711309467</v>
      </c>
      <c r="Y16" s="115">
        <f t="shared" si="2"/>
        <v>0</v>
      </c>
      <c r="Z16" s="115">
        <f t="shared" si="2"/>
        <v>220.96991012953879</v>
      </c>
      <c r="AA16" s="115">
        <f t="shared" si="2"/>
        <v>0</v>
      </c>
      <c r="AB16" s="115">
        <f t="shared" si="2"/>
        <v>607.35431002263351</v>
      </c>
      <c r="AC16" s="115">
        <f t="shared" si="2"/>
        <v>0</v>
      </c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</row>
    <row r="17" spans="1:61" s="35" customFormat="1" ht="31.5" x14ac:dyDescent="0.25">
      <c r="A17" s="133" t="str">
        <f>'Приложение 1'!A17</f>
        <v>2.1.</v>
      </c>
      <c r="B17" s="66" t="str">
        <f>'Приложение 1'!B17</f>
        <v xml:space="preserve">Оборудование многоквартирных жилых домов интеллектуальной системой учета </v>
      </c>
      <c r="C17" s="102" t="str">
        <f>'Приложение 1'!C17</f>
        <v>N_S01</v>
      </c>
      <c r="D17" s="102">
        <f>'Приложение 1'!D17</f>
        <v>2024</v>
      </c>
      <c r="E17" s="102">
        <f>'Приложение 1'!E17</f>
        <v>2026</v>
      </c>
      <c r="F17" s="201">
        <f>'Приложение 1'!F17</f>
        <v>0</v>
      </c>
      <c r="G17" s="113">
        <f t="shared" ref="G17" si="3">AB17</f>
        <v>607.35431002263351</v>
      </c>
      <c r="H17" s="113">
        <f>'Приложение 1'!J17/1.2</f>
        <v>0</v>
      </c>
      <c r="I17" s="113">
        <f t="shared" ref="I17" si="4">AB17</f>
        <v>607.35431002263351</v>
      </c>
      <c r="J17" s="113"/>
      <c r="K17" s="113"/>
      <c r="L17" s="113">
        <f>I17</f>
        <v>607.35431002263351</v>
      </c>
      <c r="M17" s="113"/>
      <c r="N17" s="113">
        <f>AC17</f>
        <v>0</v>
      </c>
      <c r="O17" s="113"/>
      <c r="P17" s="113"/>
      <c r="Q17" s="113">
        <f>N17</f>
        <v>0</v>
      </c>
      <c r="R17" s="113"/>
      <c r="S17" s="113"/>
      <c r="T17" s="113"/>
      <c r="U17" s="113"/>
      <c r="V17" s="113"/>
      <c r="W17" s="113">
        <f>'Приложение 4'!X18</f>
        <v>184.65698278000002</v>
      </c>
      <c r="X17" s="113">
        <f>'Приложение 4'!AE18</f>
        <v>201.72741711309467</v>
      </c>
      <c r="Y17" s="113">
        <f>'Приложение 4'!AL18</f>
        <v>0</v>
      </c>
      <c r="Z17" s="113">
        <f>'Приложение 4'!AS18</f>
        <v>220.96991012953879</v>
      </c>
      <c r="AA17" s="113">
        <f>'Приложение 4'!AZ18</f>
        <v>0</v>
      </c>
      <c r="AB17" s="113">
        <f t="shared" ref="AB17" si="5">+W17+X17+Z17</f>
        <v>607.35431002263351</v>
      </c>
      <c r="AC17" s="11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</row>
    <row r="18" spans="1:61" s="35" customFormat="1" x14ac:dyDescent="0.25">
      <c r="A18" s="133"/>
      <c r="B18" s="154"/>
      <c r="C18" s="153"/>
      <c r="D18" s="153"/>
      <c r="E18" s="153"/>
      <c r="F18" s="201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</row>
    <row r="19" spans="1:61" s="137" customFormat="1" ht="19.5" customHeight="1" outlineLevel="1" x14ac:dyDescent="0.25">
      <c r="A19" s="134">
        <f>'Приложение 1'!A19</f>
        <v>3</v>
      </c>
      <c r="B19" s="135" t="str">
        <f>'Приложение 1'!B19</f>
        <v>Иные проекты</v>
      </c>
      <c r="C19" s="110"/>
      <c r="D19" s="110"/>
      <c r="E19" s="110"/>
      <c r="F19" s="110"/>
      <c r="G19" s="115">
        <f t="shared" ref="G19:AC19" si="6">SUM(G20:G22)</f>
        <v>0</v>
      </c>
      <c r="H19" s="115">
        <f t="shared" si="6"/>
        <v>0</v>
      </c>
      <c r="I19" s="115">
        <f t="shared" si="6"/>
        <v>0</v>
      </c>
      <c r="J19" s="115">
        <f t="shared" si="6"/>
        <v>0</v>
      </c>
      <c r="K19" s="115">
        <f t="shared" si="6"/>
        <v>0</v>
      </c>
      <c r="L19" s="115">
        <f t="shared" si="6"/>
        <v>0</v>
      </c>
      <c r="M19" s="115">
        <f t="shared" si="6"/>
        <v>0</v>
      </c>
      <c r="N19" s="115">
        <f t="shared" si="6"/>
        <v>0</v>
      </c>
      <c r="O19" s="115">
        <f t="shared" si="6"/>
        <v>0</v>
      </c>
      <c r="P19" s="115">
        <f t="shared" si="6"/>
        <v>0</v>
      </c>
      <c r="Q19" s="115">
        <f t="shared" si="6"/>
        <v>0</v>
      </c>
      <c r="R19" s="115">
        <f t="shared" si="6"/>
        <v>0</v>
      </c>
      <c r="S19" s="115">
        <f t="shared" si="6"/>
        <v>0</v>
      </c>
      <c r="T19" s="115">
        <f t="shared" si="6"/>
        <v>0</v>
      </c>
      <c r="U19" s="115">
        <f t="shared" si="6"/>
        <v>0</v>
      </c>
      <c r="V19" s="115">
        <f t="shared" si="6"/>
        <v>0</v>
      </c>
      <c r="W19" s="115">
        <f t="shared" si="6"/>
        <v>0</v>
      </c>
      <c r="X19" s="115">
        <f t="shared" si="6"/>
        <v>0</v>
      </c>
      <c r="Y19" s="115">
        <f t="shared" si="6"/>
        <v>0</v>
      </c>
      <c r="Z19" s="115">
        <f t="shared" si="6"/>
        <v>0</v>
      </c>
      <c r="AA19" s="115">
        <f t="shared" si="6"/>
        <v>0</v>
      </c>
      <c r="AB19" s="115">
        <f t="shared" si="6"/>
        <v>0</v>
      </c>
      <c r="AC19" s="115">
        <f t="shared" si="6"/>
        <v>0</v>
      </c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</row>
    <row r="20" spans="1:61" s="35" customFormat="1" ht="19.5" customHeight="1" outlineLevel="1" x14ac:dyDescent="0.25">
      <c r="A20" s="133"/>
      <c r="B20" s="66"/>
      <c r="C20" s="102"/>
      <c r="D20" s="102"/>
      <c r="E20" s="102"/>
      <c r="F20" s="201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</row>
    <row r="21" spans="1:61" s="35" customFormat="1" ht="19.5" hidden="1" customHeight="1" outlineLevel="1" x14ac:dyDescent="0.25">
      <c r="A21" s="133"/>
      <c r="B21" s="171"/>
      <c r="C21" s="212"/>
      <c r="D21" s="212"/>
      <c r="E21" s="212"/>
      <c r="F21" s="212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</row>
    <row r="22" spans="1:61" s="35" customFormat="1" ht="19.5" hidden="1" customHeight="1" outlineLevel="1" x14ac:dyDescent="0.25">
      <c r="A22" s="133"/>
      <c r="B22" s="171"/>
      <c r="C22" s="212"/>
      <c r="D22" s="212"/>
      <c r="E22" s="212"/>
      <c r="F22" s="212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</row>
    <row r="23" spans="1:61" s="35" customFormat="1" ht="19.5" customHeight="1" collapsed="1" x14ac:dyDescent="0.25">
      <c r="A23" s="95"/>
      <c r="B23" s="110" t="s">
        <v>199</v>
      </c>
      <c r="C23" s="95"/>
      <c r="D23" s="95"/>
      <c r="E23" s="95"/>
      <c r="F23" s="201"/>
      <c r="G23" s="115">
        <f t="shared" ref="G23:AC23" si="7">G14+G16+G19</f>
        <v>607.35431002263351</v>
      </c>
      <c r="H23" s="115">
        <f t="shared" si="7"/>
        <v>0</v>
      </c>
      <c r="I23" s="115">
        <f t="shared" si="7"/>
        <v>607.35431002263351</v>
      </c>
      <c r="J23" s="115">
        <f t="shared" si="7"/>
        <v>0</v>
      </c>
      <c r="K23" s="115">
        <f t="shared" si="7"/>
        <v>0</v>
      </c>
      <c r="L23" s="115">
        <f t="shared" si="7"/>
        <v>607.35431002263351</v>
      </c>
      <c r="M23" s="115">
        <f t="shared" si="7"/>
        <v>0</v>
      </c>
      <c r="N23" s="115">
        <f t="shared" si="7"/>
        <v>0</v>
      </c>
      <c r="O23" s="115">
        <f t="shared" si="7"/>
        <v>0</v>
      </c>
      <c r="P23" s="115">
        <f t="shared" si="7"/>
        <v>0</v>
      </c>
      <c r="Q23" s="115">
        <f t="shared" si="7"/>
        <v>0</v>
      </c>
      <c r="R23" s="115">
        <f t="shared" si="7"/>
        <v>0</v>
      </c>
      <c r="S23" s="115">
        <f t="shared" si="7"/>
        <v>0</v>
      </c>
      <c r="T23" s="115">
        <f t="shared" si="7"/>
        <v>0</v>
      </c>
      <c r="U23" s="115">
        <f t="shared" si="7"/>
        <v>0</v>
      </c>
      <c r="V23" s="115">
        <f t="shared" si="7"/>
        <v>0</v>
      </c>
      <c r="W23" s="115">
        <f t="shared" si="7"/>
        <v>184.65698278000002</v>
      </c>
      <c r="X23" s="115">
        <f t="shared" si="7"/>
        <v>201.72741711309467</v>
      </c>
      <c r="Y23" s="115">
        <f t="shared" si="7"/>
        <v>0</v>
      </c>
      <c r="Z23" s="115">
        <f t="shared" si="7"/>
        <v>220.96991012953879</v>
      </c>
      <c r="AA23" s="115">
        <f t="shared" si="7"/>
        <v>0</v>
      </c>
      <c r="AB23" s="115">
        <f t="shared" si="7"/>
        <v>607.35431002263351</v>
      </c>
      <c r="AC23" s="115">
        <f t="shared" si="7"/>
        <v>0</v>
      </c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</row>
    <row r="24" spans="1:61" x14ac:dyDescent="0.25">
      <c r="W24" s="165"/>
      <c r="X24" s="165"/>
      <c r="Y24" s="165"/>
      <c r="Z24" s="165"/>
      <c r="AA24" s="165"/>
      <c r="AB24" s="165"/>
    </row>
    <row r="25" spans="1:61" s="35" customFormat="1" ht="21" hidden="1" customHeight="1" outlineLevel="1" x14ac:dyDescent="0.25">
      <c r="A25" s="228" t="s">
        <v>157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77"/>
      <c r="AD25" s="77"/>
      <c r="AE25" s="77"/>
    </row>
    <row r="26" spans="1:61" s="35" customFormat="1" ht="18.75" hidden="1" customHeight="1" outlineLevel="1" x14ac:dyDescent="0.25">
      <c r="A26" s="228" t="s">
        <v>155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77"/>
      <c r="AD26" s="77"/>
      <c r="AE26" s="77"/>
    </row>
    <row r="27" spans="1:61" ht="48.75" hidden="1" customHeight="1" outlineLevel="1" x14ac:dyDescent="0.25">
      <c r="A27" s="235" t="s">
        <v>158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</row>
    <row r="28" spans="1:61" ht="17.25" hidden="1" customHeight="1" outlineLevel="1" x14ac:dyDescent="0.25">
      <c r="A28" s="226" t="s">
        <v>143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</row>
    <row r="29" spans="1:61" ht="18" hidden="1" customHeight="1" outlineLevel="1" x14ac:dyDescent="0.25">
      <c r="A29" s="235" t="s">
        <v>186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</row>
    <row r="30" spans="1:61" ht="16.5" hidden="1" customHeight="1" outlineLevel="1" x14ac:dyDescent="0.25">
      <c r="A30" s="226" t="s">
        <v>145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</row>
    <row r="31" spans="1:61" ht="17.25" customHeight="1" collapsed="1" x14ac:dyDescent="0.25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</row>
    <row r="32" spans="1:61" outlineLevel="1" x14ac:dyDescent="0.25">
      <c r="B32" s="158" t="s">
        <v>238</v>
      </c>
      <c r="W32" s="28" t="s">
        <v>240</v>
      </c>
      <c r="AA32" s="28" t="s">
        <v>240</v>
      </c>
    </row>
    <row r="33" spans="2:29" outlineLevel="1" x14ac:dyDescent="0.25">
      <c r="B33" s="159" t="s">
        <v>239</v>
      </c>
      <c r="W33" s="162"/>
    </row>
    <row r="34" spans="2:29" x14ac:dyDescent="0.25">
      <c r="W34" s="162"/>
      <c r="X34" s="162"/>
      <c r="Y34" s="162"/>
      <c r="Z34" s="162"/>
      <c r="AA34" s="162"/>
      <c r="AB34" s="162"/>
      <c r="AC34" s="162" t="e">
        <f>'Приложение 1'!#REF!</f>
        <v>#REF!</v>
      </c>
    </row>
  </sheetData>
  <mergeCells count="29">
    <mergeCell ref="A4:AB4"/>
    <mergeCell ref="I11:M11"/>
    <mergeCell ref="AB11:AB12"/>
    <mergeCell ref="A9:AB9"/>
    <mergeCell ref="A10:A12"/>
    <mergeCell ref="B10:B12"/>
    <mergeCell ref="C10:C12"/>
    <mergeCell ref="A7:AB7"/>
    <mergeCell ref="A8:AB8"/>
    <mergeCell ref="A5:X5"/>
    <mergeCell ref="S10:V10"/>
    <mergeCell ref="X11:Y11"/>
    <mergeCell ref="Z11:AA11"/>
    <mergeCell ref="AC11:AC12"/>
    <mergeCell ref="W10:AC10"/>
    <mergeCell ref="A29:AB29"/>
    <mergeCell ref="A30:AB30"/>
    <mergeCell ref="A31:AB31"/>
    <mergeCell ref="S11:T11"/>
    <mergeCell ref="D10:D12"/>
    <mergeCell ref="A27:AB27"/>
    <mergeCell ref="A28:AB28"/>
    <mergeCell ref="A25:AB25"/>
    <mergeCell ref="A26:AB26"/>
    <mergeCell ref="E10:F11"/>
    <mergeCell ref="G10:H11"/>
    <mergeCell ref="N11:R11"/>
    <mergeCell ref="I10:R10"/>
    <mergeCell ref="U11:V11"/>
  </mergeCells>
  <pageMargins left="0.43307086614173229" right="0.27559055118110237" top="0.47244094488188981" bottom="0.47244094488188981" header="0.31496062992125984" footer="0.31496062992125984"/>
  <pageSetup paperSize="8" scale="73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zoomScale="80" zoomScaleNormal="80" workbookViewId="0">
      <selection activeCell="D36" sqref="D36"/>
    </sheetView>
  </sheetViews>
  <sheetFormatPr defaultRowHeight="15.75" outlineLevelRow="1" outlineLevelCol="1" x14ac:dyDescent="0.25"/>
  <cols>
    <col min="1" max="1" width="9.5" style="28" customWidth="1"/>
    <col min="2" max="2" width="60.75" style="28" customWidth="1"/>
    <col min="3" max="3" width="13.375" style="28" customWidth="1"/>
    <col min="4" max="4" width="17.625" style="28" customWidth="1"/>
    <col min="5" max="5" width="10.25" style="206" hidden="1" customWidth="1" outlineLevel="1"/>
    <col min="6" max="6" width="11.375" style="28" customWidth="1" collapsed="1"/>
    <col min="7" max="7" width="8" style="28" customWidth="1"/>
    <col min="8" max="11" width="6" style="28" customWidth="1"/>
    <col min="12" max="12" width="8.5" style="28" customWidth="1"/>
    <col min="13" max="13" width="11.375" style="28" customWidth="1"/>
    <col min="14" max="14" width="7.375" style="28" customWidth="1"/>
    <col min="15" max="18" width="6" style="28" customWidth="1"/>
    <col min="19" max="19" width="8" style="28" customWidth="1"/>
    <col min="20" max="20" width="10.75" style="206" hidden="1" customWidth="1" outlineLevel="1"/>
    <col min="21" max="21" width="7.75" style="206" hidden="1" customWidth="1" outlineLevel="1"/>
    <col min="22" max="25" width="6.375" style="206" hidden="1" customWidth="1" outlineLevel="1"/>
    <col min="26" max="26" width="8.125" style="206" hidden="1" customWidth="1" outlineLevel="1"/>
    <col min="27" max="27" width="10.75" style="122" customWidth="1" collapsed="1"/>
    <col min="28" max="28" width="8.25" style="122" customWidth="1"/>
    <col min="29" max="32" width="6" style="122" customWidth="1"/>
    <col min="33" max="33" width="8.625" style="122" customWidth="1"/>
    <col min="34" max="34" width="11.375" style="206" hidden="1" customWidth="1" outlineLevel="1"/>
    <col min="35" max="35" width="7.375" style="206" hidden="1" customWidth="1" outlineLevel="1"/>
    <col min="36" max="39" width="6.375" style="206" hidden="1" customWidth="1" outlineLevel="1"/>
    <col min="40" max="40" width="7.5" style="206" hidden="1" customWidth="1" outlineLevel="1"/>
    <col min="41" max="41" width="11.125" style="28" customWidth="1" collapsed="1"/>
    <col min="42" max="42" width="8.75" style="28" customWidth="1"/>
    <col min="43" max="46" width="6" style="28" customWidth="1"/>
    <col min="47" max="47" width="8.5" style="28" customWidth="1"/>
    <col min="48" max="48" width="11.5" style="1" hidden="1" customWidth="1" outlineLevel="1"/>
    <col min="49" max="49" width="7.875" style="1" hidden="1" customWidth="1" outlineLevel="1"/>
    <col min="50" max="52" width="5.75" style="1" hidden="1" customWidth="1" outlineLevel="1"/>
    <col min="53" max="53" width="5.5" style="1" hidden="1" customWidth="1" outlineLevel="1"/>
    <col min="54" max="54" width="8" style="1" hidden="1" customWidth="1" outlineLevel="1"/>
    <col min="55" max="55" width="5.5" style="1" customWidth="1" collapsed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1" ht="22.5" x14ac:dyDescent="0.25">
      <c r="AU1" s="50" t="s">
        <v>154</v>
      </c>
    </row>
    <row r="2" spans="1:61" ht="22.5" x14ac:dyDescent="0.3">
      <c r="AU2" s="51" t="s">
        <v>156</v>
      </c>
    </row>
    <row r="3" spans="1:61" ht="18.75" x14ac:dyDescent="0.3">
      <c r="AU3" s="51"/>
    </row>
    <row r="4" spans="1:61" ht="18.75" x14ac:dyDescent="0.25">
      <c r="A4" s="252" t="s">
        <v>242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07"/>
      <c r="U4" s="207"/>
      <c r="V4" s="207"/>
      <c r="W4" s="207"/>
      <c r="X4" s="207"/>
      <c r="Y4" s="207"/>
      <c r="Z4" s="207"/>
      <c r="AA4" s="129"/>
      <c r="AB4" s="129"/>
      <c r="AC4" s="129"/>
      <c r="AD4" s="129"/>
      <c r="AE4" s="129"/>
      <c r="AF4" s="129"/>
      <c r="AG4" s="129"/>
      <c r="AH4" s="207"/>
      <c r="AI4" s="207"/>
      <c r="AJ4" s="207"/>
      <c r="AK4" s="207"/>
      <c r="AL4" s="207"/>
      <c r="AM4" s="207"/>
      <c r="AN4" s="207"/>
    </row>
    <row r="5" spans="1:61" ht="18.75" x14ac:dyDescent="0.25">
      <c r="A5" s="253" t="s">
        <v>241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08"/>
      <c r="U5" s="208"/>
      <c r="V5" s="208"/>
      <c r="W5" s="208"/>
      <c r="X5" s="208"/>
      <c r="Y5" s="208"/>
      <c r="Z5" s="208"/>
      <c r="AA5" s="130"/>
      <c r="AB5" s="130"/>
      <c r="AC5" s="130"/>
      <c r="AD5" s="130"/>
      <c r="AE5" s="130"/>
      <c r="AF5" s="130"/>
      <c r="AG5" s="130"/>
      <c r="AH5" s="208"/>
      <c r="AI5" s="208"/>
      <c r="AJ5" s="208"/>
      <c r="AK5" s="208"/>
      <c r="AL5" s="208"/>
      <c r="AM5" s="208"/>
      <c r="AN5" s="208"/>
      <c r="AO5" s="43"/>
      <c r="AP5" s="43"/>
      <c r="AQ5" s="43"/>
      <c r="AR5" s="43"/>
      <c r="AS5" s="43"/>
      <c r="AT5" s="43"/>
      <c r="AU5" s="43"/>
      <c r="AV5" s="28"/>
      <c r="AW5" s="28"/>
    </row>
    <row r="6" spans="1:61" s="33" customFormat="1" ht="10.5" customHeight="1" x14ac:dyDescent="0.25">
      <c r="A6" s="43"/>
      <c r="B6" s="43"/>
      <c r="C6" s="43"/>
      <c r="D6" s="43"/>
      <c r="E6" s="208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208"/>
      <c r="U6" s="208"/>
      <c r="V6" s="208"/>
      <c r="W6" s="208"/>
      <c r="X6" s="208"/>
      <c r="Y6" s="208"/>
      <c r="Z6" s="208"/>
      <c r="AA6" s="130"/>
      <c r="AB6" s="130"/>
      <c r="AC6" s="130"/>
      <c r="AD6" s="130"/>
      <c r="AE6" s="130"/>
      <c r="AF6" s="130"/>
      <c r="AG6" s="130"/>
      <c r="AH6" s="208"/>
      <c r="AI6" s="208"/>
      <c r="AJ6" s="208"/>
      <c r="AK6" s="208"/>
      <c r="AL6" s="208"/>
      <c r="AM6" s="208"/>
      <c r="AN6" s="208"/>
      <c r="AO6" s="43"/>
      <c r="AP6" s="43"/>
      <c r="AQ6" s="43"/>
      <c r="AR6" s="43"/>
      <c r="AS6" s="43"/>
      <c r="AT6" s="43"/>
      <c r="AU6" s="43"/>
      <c r="AV6" s="28"/>
      <c r="AW6" s="28"/>
    </row>
    <row r="7" spans="1:61" ht="18.75" x14ac:dyDescent="0.25">
      <c r="A7" s="230" t="s">
        <v>276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02"/>
      <c r="U7" s="202"/>
      <c r="V7" s="202"/>
      <c r="W7" s="202"/>
      <c r="X7" s="202"/>
      <c r="Y7" s="202"/>
      <c r="Z7" s="202"/>
      <c r="AA7" s="123"/>
      <c r="AB7" s="123"/>
      <c r="AC7" s="123"/>
      <c r="AD7" s="123"/>
      <c r="AE7" s="123"/>
      <c r="AF7" s="123"/>
      <c r="AG7" s="123"/>
      <c r="AH7" s="202"/>
      <c r="AI7" s="202"/>
      <c r="AJ7" s="202"/>
      <c r="AK7" s="202"/>
      <c r="AL7" s="202"/>
      <c r="AM7" s="202"/>
      <c r="AN7" s="202"/>
      <c r="AO7" s="52"/>
      <c r="AP7" s="52"/>
      <c r="AQ7" s="52"/>
      <c r="AR7" s="52"/>
      <c r="AS7" s="52"/>
      <c r="AT7" s="52"/>
      <c r="AU7" s="52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</row>
    <row r="8" spans="1:61" x14ac:dyDescent="0.25">
      <c r="A8" s="231" t="s">
        <v>243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03"/>
      <c r="U8" s="203"/>
      <c r="V8" s="203"/>
      <c r="W8" s="203"/>
      <c r="X8" s="203"/>
      <c r="Y8" s="203"/>
      <c r="Z8" s="203"/>
      <c r="AA8" s="125"/>
      <c r="AB8" s="125"/>
      <c r="AC8" s="125"/>
      <c r="AD8" s="125"/>
      <c r="AE8" s="125"/>
      <c r="AF8" s="125"/>
      <c r="AG8" s="125"/>
      <c r="AH8" s="203"/>
      <c r="AI8" s="203"/>
      <c r="AJ8" s="203"/>
      <c r="AK8" s="203"/>
      <c r="AL8" s="203"/>
      <c r="AM8" s="203"/>
      <c r="AN8" s="203"/>
      <c r="AO8" s="53"/>
      <c r="AP8" s="53"/>
      <c r="AQ8" s="53"/>
      <c r="AR8" s="53"/>
      <c r="AS8" s="53"/>
      <c r="AT8" s="53"/>
      <c r="AU8" s="53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1" ht="10.5" customHeight="1" x14ac:dyDescent="0.25">
      <c r="A9" s="254"/>
      <c r="B9" s="254"/>
      <c r="C9" s="254"/>
      <c r="D9" s="254"/>
      <c r="E9" s="254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spans="1:61" ht="31.5" customHeight="1" x14ac:dyDescent="0.25">
      <c r="A10" s="243" t="s">
        <v>69</v>
      </c>
      <c r="B10" s="243" t="s">
        <v>18</v>
      </c>
      <c r="C10" s="243" t="s">
        <v>225</v>
      </c>
      <c r="D10" s="242" t="s">
        <v>86</v>
      </c>
      <c r="E10" s="242"/>
      <c r="F10" s="248" t="s">
        <v>262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5"/>
      <c r="BD10" s="5"/>
      <c r="BE10" s="5"/>
      <c r="BF10" s="5"/>
      <c r="BG10" s="35"/>
      <c r="BH10" s="35"/>
      <c r="BI10" s="35"/>
    </row>
    <row r="11" spans="1:61" ht="44.25" customHeight="1" x14ac:dyDescent="0.25">
      <c r="A11" s="256"/>
      <c r="B11" s="256"/>
      <c r="C11" s="256"/>
      <c r="D11" s="242"/>
      <c r="E11" s="242"/>
      <c r="F11" s="240" t="s">
        <v>273</v>
      </c>
      <c r="G11" s="240"/>
      <c r="H11" s="240"/>
      <c r="I11" s="240"/>
      <c r="J11" s="240"/>
      <c r="K11" s="240"/>
      <c r="L11" s="241"/>
      <c r="M11" s="245" t="s">
        <v>277</v>
      </c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7"/>
      <c r="AA11" s="239" t="s">
        <v>275</v>
      </c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1"/>
      <c r="AO11" s="242" t="s">
        <v>107</v>
      </c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35"/>
      <c r="BD11" s="35"/>
      <c r="BE11" s="35"/>
      <c r="BF11" s="35"/>
      <c r="BG11" s="35"/>
      <c r="BH11" s="35"/>
      <c r="BI11" s="35"/>
    </row>
    <row r="12" spans="1:61" ht="55.5" customHeight="1" x14ac:dyDescent="0.25">
      <c r="A12" s="256"/>
      <c r="B12" s="256"/>
      <c r="C12" s="256"/>
      <c r="D12" s="242"/>
      <c r="E12" s="242"/>
      <c r="F12" s="240" t="s">
        <v>10</v>
      </c>
      <c r="G12" s="240"/>
      <c r="H12" s="240"/>
      <c r="I12" s="240"/>
      <c r="J12" s="240"/>
      <c r="K12" s="240"/>
      <c r="L12" s="241"/>
      <c r="M12" s="240" t="s">
        <v>10</v>
      </c>
      <c r="N12" s="240"/>
      <c r="O12" s="240"/>
      <c r="P12" s="240"/>
      <c r="Q12" s="240"/>
      <c r="R12" s="240"/>
      <c r="S12" s="241"/>
      <c r="T12" s="239" t="s">
        <v>257</v>
      </c>
      <c r="U12" s="240"/>
      <c r="V12" s="240"/>
      <c r="W12" s="240"/>
      <c r="X12" s="240"/>
      <c r="Y12" s="240"/>
      <c r="Z12" s="240"/>
      <c r="AA12" s="239" t="s">
        <v>10</v>
      </c>
      <c r="AB12" s="240"/>
      <c r="AC12" s="240"/>
      <c r="AD12" s="240"/>
      <c r="AE12" s="240"/>
      <c r="AF12" s="240"/>
      <c r="AG12" s="241"/>
      <c r="AH12" s="239" t="s">
        <v>257</v>
      </c>
      <c r="AI12" s="240"/>
      <c r="AJ12" s="240"/>
      <c r="AK12" s="240"/>
      <c r="AL12" s="240"/>
      <c r="AM12" s="240"/>
      <c r="AN12" s="240"/>
      <c r="AO12" s="239" t="s">
        <v>10</v>
      </c>
      <c r="AP12" s="240"/>
      <c r="AQ12" s="240"/>
      <c r="AR12" s="240"/>
      <c r="AS12" s="240"/>
      <c r="AT12" s="240"/>
      <c r="AU12" s="241"/>
      <c r="AV12" s="249" t="s">
        <v>257</v>
      </c>
      <c r="AW12" s="249"/>
      <c r="AX12" s="249"/>
      <c r="AY12" s="249"/>
      <c r="AZ12" s="249"/>
      <c r="BA12" s="249"/>
      <c r="BB12" s="249"/>
      <c r="BC12" s="35"/>
      <c r="BD12" s="35"/>
      <c r="BE12" s="35"/>
      <c r="BF12" s="35"/>
      <c r="BG12" s="35"/>
      <c r="BH12" s="35"/>
      <c r="BI12" s="35"/>
    </row>
    <row r="13" spans="1:61" s="35" customFormat="1" ht="37.5" customHeight="1" x14ac:dyDescent="0.25">
      <c r="A13" s="256"/>
      <c r="B13" s="256"/>
      <c r="C13" s="256"/>
      <c r="D13" s="243" t="s">
        <v>88</v>
      </c>
      <c r="E13" s="243" t="s">
        <v>257</v>
      </c>
      <c r="F13" s="168" t="s">
        <v>27</v>
      </c>
      <c r="G13" s="239" t="s">
        <v>26</v>
      </c>
      <c r="H13" s="240"/>
      <c r="I13" s="240"/>
      <c r="J13" s="240"/>
      <c r="K13" s="240"/>
      <c r="L13" s="241"/>
      <c r="M13" s="128" t="s">
        <v>27</v>
      </c>
      <c r="N13" s="239" t="s">
        <v>26</v>
      </c>
      <c r="O13" s="240"/>
      <c r="P13" s="240"/>
      <c r="Q13" s="240"/>
      <c r="R13" s="240"/>
      <c r="S13" s="241"/>
      <c r="T13" s="210" t="s">
        <v>27</v>
      </c>
      <c r="U13" s="239" t="s">
        <v>26</v>
      </c>
      <c r="V13" s="240"/>
      <c r="W13" s="240"/>
      <c r="X13" s="240"/>
      <c r="Y13" s="240"/>
      <c r="Z13" s="241"/>
      <c r="AA13" s="128" t="s">
        <v>27</v>
      </c>
      <c r="AB13" s="239" t="s">
        <v>26</v>
      </c>
      <c r="AC13" s="240"/>
      <c r="AD13" s="240"/>
      <c r="AE13" s="240"/>
      <c r="AF13" s="240"/>
      <c r="AG13" s="241"/>
      <c r="AH13" s="210" t="s">
        <v>27</v>
      </c>
      <c r="AI13" s="239" t="s">
        <v>26</v>
      </c>
      <c r="AJ13" s="240"/>
      <c r="AK13" s="240"/>
      <c r="AL13" s="240"/>
      <c r="AM13" s="240"/>
      <c r="AN13" s="241"/>
      <c r="AO13" s="128" t="s">
        <v>27</v>
      </c>
      <c r="AP13" s="239" t="s">
        <v>26</v>
      </c>
      <c r="AQ13" s="240"/>
      <c r="AR13" s="240"/>
      <c r="AS13" s="240"/>
      <c r="AT13" s="240"/>
      <c r="AU13" s="241"/>
      <c r="AV13" s="210" t="s">
        <v>27</v>
      </c>
      <c r="AW13" s="239" t="s">
        <v>26</v>
      </c>
      <c r="AX13" s="240"/>
      <c r="AY13" s="240"/>
      <c r="AZ13" s="240"/>
      <c r="BA13" s="240"/>
      <c r="BB13" s="241"/>
    </row>
    <row r="14" spans="1:61" s="35" customFormat="1" ht="66" customHeight="1" x14ac:dyDescent="0.25">
      <c r="A14" s="244"/>
      <c r="B14" s="244"/>
      <c r="C14" s="244"/>
      <c r="D14" s="244"/>
      <c r="E14" s="244"/>
      <c r="F14" s="126" t="s">
        <v>12</v>
      </c>
      <c r="G14" s="126" t="s">
        <v>12</v>
      </c>
      <c r="H14" s="26" t="s">
        <v>202</v>
      </c>
      <c r="I14" s="26" t="s">
        <v>203</v>
      </c>
      <c r="J14" s="26" t="s">
        <v>204</v>
      </c>
      <c r="K14" s="26" t="s">
        <v>205</v>
      </c>
      <c r="L14" s="26" t="s">
        <v>206</v>
      </c>
      <c r="M14" s="126" t="s">
        <v>12</v>
      </c>
      <c r="N14" s="126" t="s">
        <v>12</v>
      </c>
      <c r="O14" s="26" t="s">
        <v>202</v>
      </c>
      <c r="P14" s="26" t="s">
        <v>203</v>
      </c>
      <c r="Q14" s="26" t="s">
        <v>204</v>
      </c>
      <c r="R14" s="26" t="s">
        <v>205</v>
      </c>
      <c r="S14" s="26" t="s">
        <v>206</v>
      </c>
      <c r="T14" s="204" t="s">
        <v>12</v>
      </c>
      <c r="U14" s="204" t="s">
        <v>12</v>
      </c>
      <c r="V14" s="26" t="s">
        <v>202</v>
      </c>
      <c r="W14" s="26" t="s">
        <v>203</v>
      </c>
      <c r="X14" s="26" t="s">
        <v>204</v>
      </c>
      <c r="Y14" s="26" t="s">
        <v>205</v>
      </c>
      <c r="Z14" s="26" t="s">
        <v>206</v>
      </c>
      <c r="AA14" s="126" t="s">
        <v>12</v>
      </c>
      <c r="AB14" s="126" t="s">
        <v>12</v>
      </c>
      <c r="AC14" s="26" t="s">
        <v>202</v>
      </c>
      <c r="AD14" s="26" t="s">
        <v>203</v>
      </c>
      <c r="AE14" s="26" t="s">
        <v>204</v>
      </c>
      <c r="AF14" s="26" t="s">
        <v>205</v>
      </c>
      <c r="AG14" s="26" t="s">
        <v>206</v>
      </c>
      <c r="AH14" s="204" t="s">
        <v>12</v>
      </c>
      <c r="AI14" s="204" t="s">
        <v>12</v>
      </c>
      <c r="AJ14" s="26" t="s">
        <v>202</v>
      </c>
      <c r="AK14" s="26" t="s">
        <v>203</v>
      </c>
      <c r="AL14" s="26" t="s">
        <v>204</v>
      </c>
      <c r="AM14" s="26" t="s">
        <v>205</v>
      </c>
      <c r="AN14" s="26" t="s">
        <v>206</v>
      </c>
      <c r="AO14" s="126" t="s">
        <v>12</v>
      </c>
      <c r="AP14" s="126" t="s">
        <v>12</v>
      </c>
      <c r="AQ14" s="26" t="s">
        <v>202</v>
      </c>
      <c r="AR14" s="26" t="s">
        <v>203</v>
      </c>
      <c r="AS14" s="26" t="s">
        <v>204</v>
      </c>
      <c r="AT14" s="26" t="s">
        <v>205</v>
      </c>
      <c r="AU14" s="26" t="s">
        <v>206</v>
      </c>
      <c r="AV14" s="204" t="s">
        <v>12</v>
      </c>
      <c r="AW14" s="204" t="s">
        <v>12</v>
      </c>
      <c r="AX14" s="26" t="s">
        <v>202</v>
      </c>
      <c r="AY14" s="26" t="s">
        <v>203</v>
      </c>
      <c r="AZ14" s="26" t="s">
        <v>204</v>
      </c>
      <c r="BA14" s="26" t="s">
        <v>205</v>
      </c>
      <c r="BB14" s="26" t="s">
        <v>206</v>
      </c>
    </row>
    <row r="15" spans="1:61" s="35" customFormat="1" x14ac:dyDescent="0.25">
      <c r="A15" s="127">
        <v>1</v>
      </c>
      <c r="B15" s="127">
        <f>A15+1</f>
        <v>2</v>
      </c>
      <c r="C15" s="209">
        <f t="shared" ref="C15:BB15" si="0">B15+1</f>
        <v>3</v>
      </c>
      <c r="D15" s="209">
        <f t="shared" si="0"/>
        <v>4</v>
      </c>
      <c r="E15" s="209">
        <f t="shared" si="0"/>
        <v>5</v>
      </c>
      <c r="F15" s="209">
        <f t="shared" si="0"/>
        <v>6</v>
      </c>
      <c r="G15" s="209">
        <f t="shared" si="0"/>
        <v>7</v>
      </c>
      <c r="H15" s="209">
        <f t="shared" si="0"/>
        <v>8</v>
      </c>
      <c r="I15" s="209">
        <f t="shared" si="0"/>
        <v>9</v>
      </c>
      <c r="J15" s="209">
        <f t="shared" si="0"/>
        <v>10</v>
      </c>
      <c r="K15" s="209">
        <f t="shared" si="0"/>
        <v>11</v>
      </c>
      <c r="L15" s="209">
        <f t="shared" si="0"/>
        <v>12</v>
      </c>
      <c r="M15" s="209">
        <f t="shared" si="0"/>
        <v>13</v>
      </c>
      <c r="N15" s="209">
        <f t="shared" si="0"/>
        <v>14</v>
      </c>
      <c r="O15" s="209">
        <f t="shared" si="0"/>
        <v>15</v>
      </c>
      <c r="P15" s="209">
        <f t="shared" si="0"/>
        <v>16</v>
      </c>
      <c r="Q15" s="209">
        <f t="shared" si="0"/>
        <v>17</v>
      </c>
      <c r="R15" s="209">
        <f t="shared" si="0"/>
        <v>18</v>
      </c>
      <c r="S15" s="209">
        <f t="shared" si="0"/>
        <v>19</v>
      </c>
      <c r="T15" s="209">
        <f t="shared" si="0"/>
        <v>20</v>
      </c>
      <c r="U15" s="209">
        <f t="shared" si="0"/>
        <v>21</v>
      </c>
      <c r="V15" s="209">
        <f t="shared" si="0"/>
        <v>22</v>
      </c>
      <c r="W15" s="209">
        <f t="shared" si="0"/>
        <v>23</v>
      </c>
      <c r="X15" s="209">
        <f t="shared" si="0"/>
        <v>24</v>
      </c>
      <c r="Y15" s="209">
        <f t="shared" si="0"/>
        <v>25</v>
      </c>
      <c r="Z15" s="209">
        <f t="shared" si="0"/>
        <v>26</v>
      </c>
      <c r="AA15" s="209">
        <f t="shared" si="0"/>
        <v>27</v>
      </c>
      <c r="AB15" s="209">
        <f t="shared" si="0"/>
        <v>28</v>
      </c>
      <c r="AC15" s="209">
        <f t="shared" si="0"/>
        <v>29</v>
      </c>
      <c r="AD15" s="209">
        <f t="shared" si="0"/>
        <v>30</v>
      </c>
      <c r="AE15" s="209">
        <f t="shared" si="0"/>
        <v>31</v>
      </c>
      <c r="AF15" s="209">
        <f t="shared" si="0"/>
        <v>32</v>
      </c>
      <c r="AG15" s="209">
        <f t="shared" si="0"/>
        <v>33</v>
      </c>
      <c r="AH15" s="209">
        <f t="shared" si="0"/>
        <v>34</v>
      </c>
      <c r="AI15" s="209">
        <f t="shared" si="0"/>
        <v>35</v>
      </c>
      <c r="AJ15" s="209">
        <f t="shared" si="0"/>
        <v>36</v>
      </c>
      <c r="AK15" s="209">
        <f t="shared" si="0"/>
        <v>37</v>
      </c>
      <c r="AL15" s="209">
        <f t="shared" si="0"/>
        <v>38</v>
      </c>
      <c r="AM15" s="209">
        <f t="shared" si="0"/>
        <v>39</v>
      </c>
      <c r="AN15" s="209">
        <f t="shared" si="0"/>
        <v>40</v>
      </c>
      <c r="AO15" s="209">
        <f t="shared" si="0"/>
        <v>41</v>
      </c>
      <c r="AP15" s="209">
        <f t="shared" si="0"/>
        <v>42</v>
      </c>
      <c r="AQ15" s="209">
        <f t="shared" si="0"/>
        <v>43</v>
      </c>
      <c r="AR15" s="209">
        <f t="shared" si="0"/>
        <v>44</v>
      </c>
      <c r="AS15" s="209">
        <f t="shared" si="0"/>
        <v>45</v>
      </c>
      <c r="AT15" s="209">
        <f t="shared" si="0"/>
        <v>46</v>
      </c>
      <c r="AU15" s="209">
        <f t="shared" si="0"/>
        <v>47</v>
      </c>
      <c r="AV15" s="209">
        <f t="shared" si="0"/>
        <v>48</v>
      </c>
      <c r="AW15" s="209">
        <f t="shared" si="0"/>
        <v>49</v>
      </c>
      <c r="AX15" s="209">
        <f t="shared" si="0"/>
        <v>50</v>
      </c>
      <c r="AY15" s="209">
        <f t="shared" si="0"/>
        <v>51</v>
      </c>
      <c r="AZ15" s="209">
        <f t="shared" si="0"/>
        <v>52</v>
      </c>
      <c r="BA15" s="209">
        <f t="shared" si="0"/>
        <v>53</v>
      </c>
      <c r="BB15" s="209">
        <f t="shared" si="0"/>
        <v>54</v>
      </c>
    </row>
    <row r="16" spans="1:61" s="137" customFormat="1" ht="18" customHeight="1" x14ac:dyDescent="0.25">
      <c r="A16" s="140">
        <f>'Приложение 1'!A14</f>
        <v>1</v>
      </c>
      <c r="B16" s="141" t="str">
        <f>'Приложение 1'!B14</f>
        <v>Приобретение ИТ-имущества</v>
      </c>
      <c r="C16" s="140"/>
      <c r="D16" s="145">
        <f>SUM(D17:D17)</f>
        <v>0</v>
      </c>
      <c r="E16" s="145">
        <f>SUM(E17:E17)</f>
        <v>0</v>
      </c>
      <c r="F16" s="145">
        <f>SUM(F17:F17)</f>
        <v>0</v>
      </c>
      <c r="G16" s="145">
        <f>SUM(G17:G17)</f>
        <v>0</v>
      </c>
      <c r="H16" s="143"/>
      <c r="I16" s="143"/>
      <c r="J16" s="143"/>
      <c r="K16" s="143"/>
      <c r="L16" s="145">
        <f>SUM(L17:L17)</f>
        <v>0</v>
      </c>
      <c r="M16" s="145">
        <f>SUM(M17:M17)</f>
        <v>0</v>
      </c>
      <c r="N16" s="145">
        <f>SUM(N17:N17)</f>
        <v>0</v>
      </c>
      <c r="O16" s="143"/>
      <c r="P16" s="143"/>
      <c r="Q16" s="143"/>
      <c r="R16" s="143"/>
      <c r="S16" s="145">
        <f>SUM(S17:S17)</f>
        <v>0</v>
      </c>
      <c r="T16" s="145">
        <f>SUM(T17:T17)</f>
        <v>0</v>
      </c>
      <c r="U16" s="145">
        <f>SUM(U17:U17)</f>
        <v>0</v>
      </c>
      <c r="V16" s="143"/>
      <c r="W16" s="143"/>
      <c r="X16" s="143"/>
      <c r="Y16" s="143"/>
      <c r="Z16" s="145">
        <f>SUM(Z17:Z17)</f>
        <v>0</v>
      </c>
      <c r="AA16" s="145">
        <f>SUM(AA17:AA17)</f>
        <v>0</v>
      </c>
      <c r="AB16" s="145">
        <f>SUM(AB17:AB17)</f>
        <v>0</v>
      </c>
      <c r="AC16" s="143"/>
      <c r="AD16" s="143"/>
      <c r="AE16" s="143"/>
      <c r="AF16" s="143"/>
      <c r="AG16" s="145">
        <f>SUM(AG17:AG17)</f>
        <v>0</v>
      </c>
      <c r="AH16" s="145">
        <f>SUM(AH17:AH17)</f>
        <v>0</v>
      </c>
      <c r="AI16" s="145">
        <f>SUM(AI17:AI17)</f>
        <v>0</v>
      </c>
      <c r="AJ16" s="143"/>
      <c r="AK16" s="143"/>
      <c r="AL16" s="143"/>
      <c r="AM16" s="143"/>
      <c r="AN16" s="145">
        <f>SUM(AN17:AN17)</f>
        <v>0</v>
      </c>
      <c r="AO16" s="145">
        <f>SUM(AO17:AO17)</f>
        <v>0</v>
      </c>
      <c r="AP16" s="145">
        <f>SUM(AP17:AP17)</f>
        <v>0</v>
      </c>
      <c r="AQ16" s="143"/>
      <c r="AR16" s="143"/>
      <c r="AS16" s="143"/>
      <c r="AT16" s="143"/>
      <c r="AU16" s="145">
        <f>SUM(AU17:AU17)</f>
        <v>0</v>
      </c>
      <c r="AV16" s="145">
        <f>SUM(AV17:AV17)</f>
        <v>0</v>
      </c>
      <c r="AW16" s="145">
        <f>SUM(AW17:AW17)</f>
        <v>0</v>
      </c>
      <c r="AX16" s="143"/>
      <c r="AY16" s="143"/>
      <c r="AZ16" s="143"/>
      <c r="BA16" s="143"/>
      <c r="BB16" s="145">
        <f>SUM(BB17:BB17)</f>
        <v>0</v>
      </c>
    </row>
    <row r="17" spans="1:59" s="35" customFormat="1" ht="11.25" customHeight="1" x14ac:dyDescent="0.25">
      <c r="A17" s="138"/>
      <c r="B17" s="139"/>
      <c r="C17" s="138"/>
      <c r="D17" s="144"/>
      <c r="E17" s="144"/>
      <c r="F17" s="32"/>
      <c r="G17" s="144"/>
      <c r="H17" s="32"/>
      <c r="I17" s="32"/>
      <c r="J17" s="32"/>
      <c r="K17" s="32"/>
      <c r="L17" s="144"/>
      <c r="M17" s="32"/>
      <c r="N17" s="144"/>
      <c r="O17" s="32"/>
      <c r="P17" s="32"/>
      <c r="Q17" s="32"/>
      <c r="R17" s="32"/>
      <c r="S17" s="144"/>
      <c r="T17" s="32"/>
      <c r="U17" s="144"/>
      <c r="V17" s="32"/>
      <c r="W17" s="32"/>
      <c r="X17" s="32"/>
      <c r="Y17" s="32"/>
      <c r="Z17" s="144"/>
      <c r="AA17" s="32"/>
      <c r="AB17" s="144"/>
      <c r="AC17" s="32"/>
      <c r="AD17" s="32"/>
      <c r="AE17" s="32"/>
      <c r="AF17" s="32"/>
      <c r="AG17" s="144"/>
      <c r="AH17" s="32"/>
      <c r="AI17" s="144"/>
      <c r="AJ17" s="32"/>
      <c r="AK17" s="32"/>
      <c r="AL17" s="32"/>
      <c r="AM17" s="32"/>
      <c r="AN17" s="144"/>
      <c r="AO17" s="144"/>
      <c r="AP17" s="144"/>
      <c r="AQ17" s="32"/>
      <c r="AR17" s="32"/>
      <c r="AS17" s="32"/>
      <c r="AT17" s="32"/>
      <c r="AU17" s="144"/>
      <c r="AV17" s="32"/>
      <c r="AW17" s="144"/>
      <c r="AX17" s="32"/>
      <c r="AY17" s="32"/>
      <c r="AZ17" s="32"/>
      <c r="BA17" s="32"/>
      <c r="BB17" s="144"/>
    </row>
    <row r="18" spans="1:59" s="137" customFormat="1" x14ac:dyDescent="0.25">
      <c r="A18" s="140">
        <f>'Приложение 1'!A16</f>
        <v>2</v>
      </c>
      <c r="B18" s="141" t="str">
        <f>'Приложение 1'!B16</f>
        <v>Оснащение интеллектуальной системой учета</v>
      </c>
      <c r="C18" s="140"/>
      <c r="D18" s="145">
        <f>SUM(D19:D19)</f>
        <v>607.35431002263351</v>
      </c>
      <c r="E18" s="145">
        <f>SUM(E19:E19)</f>
        <v>0</v>
      </c>
      <c r="F18" s="145">
        <f>SUM(F19:F19)</f>
        <v>0</v>
      </c>
      <c r="G18" s="145">
        <f>SUM(G19:G19)</f>
        <v>184.65698278000002</v>
      </c>
      <c r="H18" s="143"/>
      <c r="I18" s="143"/>
      <c r="J18" s="143"/>
      <c r="K18" s="143"/>
      <c r="L18" s="145">
        <f>SUM(L19:L19)</f>
        <v>184.65698278000002</v>
      </c>
      <c r="M18" s="145">
        <f>SUM(M19:M19)</f>
        <v>0</v>
      </c>
      <c r="N18" s="145">
        <f>SUM(N19:N19)</f>
        <v>201.72741711309467</v>
      </c>
      <c r="O18" s="143"/>
      <c r="P18" s="143"/>
      <c r="Q18" s="143"/>
      <c r="R18" s="143"/>
      <c r="S18" s="145">
        <f>SUM(S19:S19)</f>
        <v>201.72741711309467</v>
      </c>
      <c r="T18" s="145">
        <f>SUM(T19:T19)</f>
        <v>0</v>
      </c>
      <c r="U18" s="145">
        <f>SUM(U19:U19)</f>
        <v>0</v>
      </c>
      <c r="V18" s="143"/>
      <c r="W18" s="143"/>
      <c r="X18" s="143"/>
      <c r="Y18" s="143"/>
      <c r="Z18" s="145">
        <f>SUM(Z19:Z19)</f>
        <v>0</v>
      </c>
      <c r="AA18" s="145">
        <f>SUM(AA19:AA19)</f>
        <v>0</v>
      </c>
      <c r="AB18" s="145">
        <f>SUM(AB19:AB19)</f>
        <v>220.96991012953879</v>
      </c>
      <c r="AC18" s="143"/>
      <c r="AD18" s="143"/>
      <c r="AE18" s="143"/>
      <c r="AF18" s="143"/>
      <c r="AG18" s="145">
        <f>SUM(AG19:AG19)</f>
        <v>220.96991012953879</v>
      </c>
      <c r="AH18" s="145">
        <f>SUM(AH19:AH19)</f>
        <v>0</v>
      </c>
      <c r="AI18" s="145">
        <f>SUM(AI19:AI19)</f>
        <v>0</v>
      </c>
      <c r="AJ18" s="143"/>
      <c r="AK18" s="143"/>
      <c r="AL18" s="143"/>
      <c r="AM18" s="143"/>
      <c r="AN18" s="145">
        <f>SUM(AN19:AN19)</f>
        <v>0</v>
      </c>
      <c r="AO18" s="145">
        <f>SUM(AO19:AO19)</f>
        <v>0</v>
      </c>
      <c r="AP18" s="145">
        <f>SUM(AP19:AP19)</f>
        <v>607.35431002263351</v>
      </c>
      <c r="AQ18" s="143"/>
      <c r="AR18" s="143"/>
      <c r="AS18" s="143"/>
      <c r="AT18" s="143"/>
      <c r="AU18" s="145">
        <f>SUM(AU19:AU19)</f>
        <v>607.35431002263351</v>
      </c>
      <c r="AV18" s="145">
        <f>SUM(AV19:AV19)</f>
        <v>0</v>
      </c>
      <c r="AW18" s="145">
        <f>SUM(AW19:AW19)</f>
        <v>184.65698278000002</v>
      </c>
      <c r="AX18" s="143"/>
      <c r="AY18" s="143"/>
      <c r="AZ18" s="143"/>
      <c r="BA18" s="143"/>
      <c r="BB18" s="145">
        <f>SUM(BB19:BB19)</f>
        <v>0</v>
      </c>
    </row>
    <row r="19" spans="1:59" s="35" customFormat="1" ht="31.5" x14ac:dyDescent="0.25">
      <c r="A19" s="138" t="str">
        <f>'Приложение 1'!A17</f>
        <v>2.1.</v>
      </c>
      <c r="B19" s="139" t="str">
        <f>'Приложение 1'!B17</f>
        <v xml:space="preserve">Оборудование многоквартирных жилых домов интеллектуальной системой учета </v>
      </c>
      <c r="C19" s="138" t="str">
        <f>'Приложение 1'!C17</f>
        <v>N_S01</v>
      </c>
      <c r="D19" s="144">
        <f>'Приложение 2'!I17</f>
        <v>607.35431002263351</v>
      </c>
      <c r="E19" s="144">
        <f>'Приложение 2'!N17</f>
        <v>0</v>
      </c>
      <c r="F19" s="32"/>
      <c r="G19" s="144">
        <f>'Приложение 2'!W17</f>
        <v>184.65698278000002</v>
      </c>
      <c r="H19" s="32"/>
      <c r="I19" s="32"/>
      <c r="J19" s="32"/>
      <c r="K19" s="32"/>
      <c r="L19" s="144">
        <f>G19</f>
        <v>184.65698278000002</v>
      </c>
      <c r="M19" s="32"/>
      <c r="N19" s="144">
        <f>'Приложение 2'!X17</f>
        <v>201.72741711309467</v>
      </c>
      <c r="O19" s="32"/>
      <c r="P19" s="32"/>
      <c r="Q19" s="32"/>
      <c r="R19" s="32"/>
      <c r="S19" s="144">
        <f>N19</f>
        <v>201.72741711309467</v>
      </c>
      <c r="T19" s="32"/>
      <c r="U19" s="144">
        <f>'Приложение 2'!Y17</f>
        <v>0</v>
      </c>
      <c r="V19" s="32"/>
      <c r="W19" s="32"/>
      <c r="X19" s="32"/>
      <c r="Y19" s="32"/>
      <c r="Z19" s="144">
        <f>U19</f>
        <v>0</v>
      </c>
      <c r="AA19" s="32"/>
      <c r="AB19" s="144">
        <f>'Приложение 2'!Z17</f>
        <v>220.96991012953879</v>
      </c>
      <c r="AC19" s="32"/>
      <c r="AD19" s="32"/>
      <c r="AE19" s="32"/>
      <c r="AF19" s="32"/>
      <c r="AG19" s="144">
        <f>AB19</f>
        <v>220.96991012953879</v>
      </c>
      <c r="AH19" s="32"/>
      <c r="AI19" s="144">
        <f>'Приложение 2'!AA17</f>
        <v>0</v>
      </c>
      <c r="AJ19" s="32"/>
      <c r="AK19" s="32"/>
      <c r="AL19" s="32"/>
      <c r="AM19" s="32"/>
      <c r="AN19" s="144">
        <f>AI19</f>
        <v>0</v>
      </c>
      <c r="AO19" s="144">
        <f>AA19+M19+F19</f>
        <v>0</v>
      </c>
      <c r="AP19" s="144">
        <f>AB19+N19+G19</f>
        <v>607.35431002263351</v>
      </c>
      <c r="AQ19" s="32"/>
      <c r="AR19" s="32"/>
      <c r="AS19" s="32"/>
      <c r="AT19" s="32"/>
      <c r="AU19" s="144">
        <f>AP19</f>
        <v>607.35431002263351</v>
      </c>
      <c r="AV19" s="32"/>
      <c r="AW19" s="144">
        <f>AI19+U19+G19</f>
        <v>184.65698278000002</v>
      </c>
      <c r="AX19" s="32"/>
      <c r="AY19" s="32"/>
      <c r="AZ19" s="32"/>
      <c r="BA19" s="32"/>
      <c r="BB19" s="144"/>
    </row>
    <row r="20" spans="1:59" s="35" customFormat="1" ht="6.75" customHeight="1" x14ac:dyDescent="0.25">
      <c r="A20" s="138"/>
      <c r="B20" s="139"/>
      <c r="C20" s="138"/>
      <c r="D20" s="144"/>
      <c r="E20" s="144"/>
      <c r="F20" s="32"/>
      <c r="G20" s="144"/>
      <c r="H20" s="32"/>
      <c r="I20" s="32"/>
      <c r="J20" s="32"/>
      <c r="K20" s="32"/>
      <c r="L20" s="144"/>
      <c r="M20" s="32"/>
      <c r="N20" s="144"/>
      <c r="O20" s="32"/>
      <c r="P20" s="32"/>
      <c r="Q20" s="32"/>
      <c r="R20" s="32"/>
      <c r="S20" s="144"/>
      <c r="T20" s="32"/>
      <c r="U20" s="144"/>
      <c r="V20" s="32"/>
      <c r="W20" s="32"/>
      <c r="X20" s="32"/>
      <c r="Y20" s="32"/>
      <c r="Z20" s="144"/>
      <c r="AA20" s="32"/>
      <c r="AB20" s="144"/>
      <c r="AC20" s="32"/>
      <c r="AD20" s="32"/>
      <c r="AE20" s="32"/>
      <c r="AF20" s="32"/>
      <c r="AG20" s="144"/>
      <c r="AH20" s="32"/>
      <c r="AI20" s="144"/>
      <c r="AJ20" s="32"/>
      <c r="AK20" s="32"/>
      <c r="AL20" s="32"/>
      <c r="AM20" s="32"/>
      <c r="AN20" s="144"/>
      <c r="AO20" s="144"/>
      <c r="AP20" s="144"/>
      <c r="AQ20" s="32"/>
      <c r="AR20" s="32"/>
      <c r="AS20" s="32"/>
      <c r="AT20" s="32"/>
      <c r="AU20" s="144"/>
      <c r="AV20" s="32"/>
      <c r="AW20" s="144"/>
      <c r="AX20" s="32"/>
      <c r="AY20" s="32"/>
      <c r="AZ20" s="32"/>
      <c r="BA20" s="32"/>
      <c r="BB20" s="144"/>
    </row>
    <row r="21" spans="1:59" s="137" customFormat="1" outlineLevel="1" x14ac:dyDescent="0.25">
      <c r="A21" s="140">
        <f>'Приложение 1'!A19</f>
        <v>3</v>
      </c>
      <c r="B21" s="141" t="str">
        <f>'Приложение 1'!B19</f>
        <v>Иные проекты</v>
      </c>
      <c r="C21" s="140"/>
      <c r="D21" s="145">
        <f>SUM(D22:D24)</f>
        <v>0</v>
      </c>
      <c r="E21" s="145">
        <f>SUM(E22:E24)</f>
        <v>0</v>
      </c>
      <c r="F21" s="145">
        <f>SUM(F22:F24)</f>
        <v>0</v>
      </c>
      <c r="G21" s="145">
        <f>SUM(G22:G24)</f>
        <v>0</v>
      </c>
      <c r="H21" s="143"/>
      <c r="I21" s="143"/>
      <c r="J21" s="143"/>
      <c r="K21" s="143"/>
      <c r="L21" s="145">
        <f>SUM(L22:L24)</f>
        <v>0</v>
      </c>
      <c r="M21" s="145">
        <f>SUM(M22:M24)</f>
        <v>0</v>
      </c>
      <c r="N21" s="145">
        <f>SUM(N22:N24)</f>
        <v>0</v>
      </c>
      <c r="O21" s="143"/>
      <c r="P21" s="143"/>
      <c r="Q21" s="143"/>
      <c r="R21" s="143"/>
      <c r="S21" s="145">
        <f>SUM(S22:S24)</f>
        <v>0</v>
      </c>
      <c r="T21" s="145">
        <f>SUM(T22:T24)</f>
        <v>0</v>
      </c>
      <c r="U21" s="145">
        <f>SUM(U22:U24)</f>
        <v>0</v>
      </c>
      <c r="V21" s="143"/>
      <c r="W21" s="143"/>
      <c r="X21" s="143"/>
      <c r="Y21" s="143"/>
      <c r="Z21" s="145">
        <f>SUM(Z22:Z24)</f>
        <v>0</v>
      </c>
      <c r="AA21" s="145">
        <f>SUM(AA22:AA24)</f>
        <v>0</v>
      </c>
      <c r="AB21" s="145">
        <f>SUM(AB22:AB24)</f>
        <v>0</v>
      </c>
      <c r="AC21" s="143"/>
      <c r="AD21" s="143"/>
      <c r="AE21" s="143"/>
      <c r="AF21" s="143"/>
      <c r="AG21" s="145">
        <f>SUM(AG22:AG24)</f>
        <v>0</v>
      </c>
      <c r="AH21" s="145">
        <f>SUM(AH22:AH24)</f>
        <v>0</v>
      </c>
      <c r="AI21" s="145">
        <f>SUM(AI22:AI24)</f>
        <v>0</v>
      </c>
      <c r="AJ21" s="143"/>
      <c r="AK21" s="143"/>
      <c r="AL21" s="143"/>
      <c r="AM21" s="143"/>
      <c r="AN21" s="145">
        <f>SUM(AN22:AN24)</f>
        <v>0</v>
      </c>
      <c r="AO21" s="145">
        <f>SUM(AO22:AO24)</f>
        <v>0</v>
      </c>
      <c r="AP21" s="145">
        <f>SUM(AP22:AP24)</f>
        <v>0</v>
      </c>
      <c r="AQ21" s="143"/>
      <c r="AR21" s="143"/>
      <c r="AS21" s="143"/>
      <c r="AT21" s="143"/>
      <c r="AU21" s="145">
        <f>SUM(AU22:AU24)</f>
        <v>0</v>
      </c>
      <c r="AV21" s="145">
        <f>SUM(AV22:AV24)</f>
        <v>0</v>
      </c>
      <c r="AW21" s="145">
        <f>SUM(AW22:AW24)</f>
        <v>0</v>
      </c>
      <c r="AX21" s="143"/>
      <c r="AY21" s="143"/>
      <c r="AZ21" s="143"/>
      <c r="BA21" s="143"/>
      <c r="BB21" s="145">
        <f>SUM(BB22:BB24)</f>
        <v>0</v>
      </c>
    </row>
    <row r="22" spans="1:59" s="35" customFormat="1" hidden="1" outlineLevel="1" x14ac:dyDescent="0.25">
      <c r="A22" s="138" t="e">
        <f>'Приложение 1'!#REF!</f>
        <v>#REF!</v>
      </c>
      <c r="B22" s="139" t="e">
        <f>'Приложение 1'!#REF!</f>
        <v>#REF!</v>
      </c>
      <c r="C22" s="138" t="e">
        <f>'Приложение 1'!#REF!</f>
        <v>#REF!</v>
      </c>
      <c r="D22" s="144">
        <f>'Приложение 2'!I21</f>
        <v>0</v>
      </c>
      <c r="E22" s="144">
        <f>'Приложение 2'!N21</f>
        <v>0</v>
      </c>
      <c r="F22" s="32"/>
      <c r="G22" s="144">
        <f>'Приложение 2'!W21</f>
        <v>0</v>
      </c>
      <c r="H22" s="32"/>
      <c r="I22" s="32"/>
      <c r="J22" s="32"/>
      <c r="K22" s="32"/>
      <c r="L22" s="144">
        <f t="shared" ref="L22:L23" si="1">G22</f>
        <v>0</v>
      </c>
      <c r="M22" s="32"/>
      <c r="N22" s="144">
        <f>'Приложение 2'!X21</f>
        <v>0</v>
      </c>
      <c r="O22" s="32"/>
      <c r="P22" s="32"/>
      <c r="Q22" s="32"/>
      <c r="R22" s="32"/>
      <c r="S22" s="144">
        <f t="shared" ref="S22:S23" si="2">N22</f>
        <v>0</v>
      </c>
      <c r="T22" s="32"/>
      <c r="U22" s="144">
        <f>'Приложение 2'!Y21</f>
        <v>0</v>
      </c>
      <c r="V22" s="32"/>
      <c r="W22" s="32"/>
      <c r="X22" s="32"/>
      <c r="Y22" s="32"/>
      <c r="Z22" s="144">
        <f t="shared" ref="Z22:Z23" si="3">U22</f>
        <v>0</v>
      </c>
      <c r="AA22" s="32"/>
      <c r="AB22" s="144">
        <f>'Приложение 2'!Z21</f>
        <v>0</v>
      </c>
      <c r="AC22" s="32"/>
      <c r="AD22" s="32"/>
      <c r="AE22" s="32"/>
      <c r="AF22" s="32"/>
      <c r="AG22" s="144">
        <f t="shared" ref="AG22:AG23" si="4">AB22</f>
        <v>0</v>
      </c>
      <c r="AH22" s="32"/>
      <c r="AI22" s="144">
        <f>'Приложение 2'!AA21</f>
        <v>0</v>
      </c>
      <c r="AJ22" s="32"/>
      <c r="AK22" s="32"/>
      <c r="AL22" s="32"/>
      <c r="AM22" s="32"/>
      <c r="AN22" s="144">
        <f t="shared" ref="AN22:AN23" si="5">AI22</f>
        <v>0</v>
      </c>
      <c r="AO22" s="144">
        <f t="shared" ref="AO22:AO23" si="6">AA22+M22+F22</f>
        <v>0</v>
      </c>
      <c r="AP22" s="144">
        <f t="shared" ref="AP22:AP23" si="7">AB22+N22+G22</f>
        <v>0</v>
      </c>
      <c r="AQ22" s="32"/>
      <c r="AR22" s="32"/>
      <c r="AS22" s="32"/>
      <c r="AT22" s="32"/>
      <c r="AU22" s="144">
        <f t="shared" ref="AU22:AU23" si="8">AP22</f>
        <v>0</v>
      </c>
      <c r="AV22" s="32"/>
      <c r="AW22" s="144">
        <f t="shared" ref="AW22:AW23" si="9">AI22+U22+G22</f>
        <v>0</v>
      </c>
      <c r="AX22" s="32"/>
      <c r="AY22" s="32"/>
      <c r="AZ22" s="32"/>
      <c r="BA22" s="32"/>
      <c r="BB22" s="144">
        <f t="shared" ref="BB22:BB23" si="10">AW22</f>
        <v>0</v>
      </c>
    </row>
    <row r="23" spans="1:59" s="35" customFormat="1" hidden="1" outlineLevel="1" x14ac:dyDescent="0.25">
      <c r="A23" s="138" t="e">
        <f>'Приложение 1'!#REF!</f>
        <v>#REF!</v>
      </c>
      <c r="B23" s="139" t="e">
        <f>'Приложение 1'!#REF!</f>
        <v>#REF!</v>
      </c>
      <c r="C23" s="138" t="e">
        <f>'Приложение 1'!#REF!</f>
        <v>#REF!</v>
      </c>
      <c r="D23" s="144">
        <f>'Приложение 2'!I22</f>
        <v>0</v>
      </c>
      <c r="E23" s="144">
        <f>'Приложение 2'!N22</f>
        <v>0</v>
      </c>
      <c r="F23" s="32"/>
      <c r="G23" s="144">
        <f>'Приложение 2'!W22</f>
        <v>0</v>
      </c>
      <c r="H23" s="32"/>
      <c r="I23" s="32"/>
      <c r="J23" s="32"/>
      <c r="K23" s="32"/>
      <c r="L23" s="144">
        <f t="shared" si="1"/>
        <v>0</v>
      </c>
      <c r="M23" s="32"/>
      <c r="N23" s="144">
        <f>'Приложение 2'!X22</f>
        <v>0</v>
      </c>
      <c r="O23" s="32"/>
      <c r="P23" s="32"/>
      <c r="Q23" s="32"/>
      <c r="R23" s="32"/>
      <c r="S23" s="144">
        <f t="shared" si="2"/>
        <v>0</v>
      </c>
      <c r="T23" s="32"/>
      <c r="U23" s="144">
        <f>'Приложение 2'!Y22</f>
        <v>0</v>
      </c>
      <c r="V23" s="32"/>
      <c r="W23" s="32"/>
      <c r="X23" s="32"/>
      <c r="Y23" s="32"/>
      <c r="Z23" s="144">
        <f t="shared" si="3"/>
        <v>0</v>
      </c>
      <c r="AA23" s="32"/>
      <c r="AB23" s="144">
        <f>'Приложение 2'!Z22</f>
        <v>0</v>
      </c>
      <c r="AC23" s="32"/>
      <c r="AD23" s="32"/>
      <c r="AE23" s="32"/>
      <c r="AF23" s="32"/>
      <c r="AG23" s="144">
        <f t="shared" si="4"/>
        <v>0</v>
      </c>
      <c r="AH23" s="32"/>
      <c r="AI23" s="144">
        <f>'Приложение 2'!AA22</f>
        <v>0</v>
      </c>
      <c r="AJ23" s="32"/>
      <c r="AK23" s="32"/>
      <c r="AL23" s="32"/>
      <c r="AM23" s="32"/>
      <c r="AN23" s="144">
        <f t="shared" si="5"/>
        <v>0</v>
      </c>
      <c r="AO23" s="144">
        <f t="shared" si="6"/>
        <v>0</v>
      </c>
      <c r="AP23" s="144">
        <f t="shared" si="7"/>
        <v>0</v>
      </c>
      <c r="AQ23" s="32"/>
      <c r="AR23" s="32"/>
      <c r="AS23" s="32"/>
      <c r="AT23" s="32"/>
      <c r="AU23" s="144">
        <f t="shared" si="8"/>
        <v>0</v>
      </c>
      <c r="AV23" s="32"/>
      <c r="AW23" s="144">
        <f t="shared" si="9"/>
        <v>0</v>
      </c>
      <c r="AX23" s="32"/>
      <c r="AY23" s="32"/>
      <c r="AZ23" s="32"/>
      <c r="BA23" s="32"/>
      <c r="BB23" s="144">
        <f t="shared" si="10"/>
        <v>0</v>
      </c>
    </row>
    <row r="24" spans="1:59" s="35" customFormat="1" ht="14.25" customHeight="1" outlineLevel="1" x14ac:dyDescent="0.25">
      <c r="A24" s="138"/>
      <c r="B24" s="139"/>
      <c r="C24" s="138"/>
      <c r="D24" s="127"/>
      <c r="E24" s="209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</row>
    <row r="25" spans="1:59" s="137" customFormat="1" x14ac:dyDescent="0.25">
      <c r="A25" s="140"/>
      <c r="B25" s="141" t="str">
        <f>'Приложение 1'!B21</f>
        <v>ИТОГО</v>
      </c>
      <c r="C25" s="142"/>
      <c r="D25" s="145">
        <f>D16+D18+D21</f>
        <v>607.35431002263351</v>
      </c>
      <c r="E25" s="145">
        <f>E16+E18+E21</f>
        <v>0</v>
      </c>
      <c r="F25" s="145">
        <f>F16+F18+F21</f>
        <v>0</v>
      </c>
      <c r="G25" s="145">
        <f>G16+G18+G21</f>
        <v>184.65698278000002</v>
      </c>
      <c r="H25" s="143"/>
      <c r="I25" s="143"/>
      <c r="J25" s="143"/>
      <c r="K25" s="143"/>
      <c r="L25" s="145">
        <f>L16+L18+L21</f>
        <v>184.65698278000002</v>
      </c>
      <c r="M25" s="145">
        <f>M16+M18+M21</f>
        <v>0</v>
      </c>
      <c r="N25" s="145">
        <f>N16+N18+N21</f>
        <v>201.72741711309467</v>
      </c>
      <c r="O25" s="143"/>
      <c r="P25" s="143"/>
      <c r="Q25" s="143"/>
      <c r="R25" s="143"/>
      <c r="S25" s="145">
        <f>S16+S18+S21</f>
        <v>201.72741711309467</v>
      </c>
      <c r="T25" s="145">
        <f>T16+T18+T21</f>
        <v>0</v>
      </c>
      <c r="U25" s="145">
        <f>U16+U18+U21</f>
        <v>0</v>
      </c>
      <c r="V25" s="143"/>
      <c r="W25" s="143"/>
      <c r="X25" s="143"/>
      <c r="Y25" s="143"/>
      <c r="Z25" s="145">
        <f>Z16+Z18+Z21</f>
        <v>0</v>
      </c>
      <c r="AA25" s="145">
        <f>AA16+AA18+AA21</f>
        <v>0</v>
      </c>
      <c r="AB25" s="145">
        <f>AB16+AB18+AB21</f>
        <v>220.96991012953879</v>
      </c>
      <c r="AC25" s="143"/>
      <c r="AD25" s="143"/>
      <c r="AE25" s="143"/>
      <c r="AF25" s="143"/>
      <c r="AG25" s="145">
        <f>AG16+AG18+AG21</f>
        <v>220.96991012953879</v>
      </c>
      <c r="AH25" s="145">
        <f>AH16+AH18+AH21</f>
        <v>0</v>
      </c>
      <c r="AI25" s="145">
        <f>AI16+AI18+AI21</f>
        <v>0</v>
      </c>
      <c r="AJ25" s="143"/>
      <c r="AK25" s="143"/>
      <c r="AL25" s="143"/>
      <c r="AM25" s="143"/>
      <c r="AN25" s="145">
        <f>AN16+AN18+AN21</f>
        <v>0</v>
      </c>
      <c r="AO25" s="145">
        <f>AO16+AO18+AO21</f>
        <v>0</v>
      </c>
      <c r="AP25" s="145">
        <f>AP16+AP18+AP21</f>
        <v>607.35431002263351</v>
      </c>
      <c r="AQ25" s="143"/>
      <c r="AR25" s="143"/>
      <c r="AS25" s="143"/>
      <c r="AT25" s="143"/>
      <c r="AU25" s="145">
        <f>AU16+AU18+AU21</f>
        <v>607.35431002263351</v>
      </c>
      <c r="AV25" s="145">
        <f>AV16+AV18+AV21</f>
        <v>0</v>
      </c>
      <c r="AW25" s="145">
        <f>AW16+AW18+AW21</f>
        <v>184.65698278000002</v>
      </c>
      <c r="AX25" s="143"/>
      <c r="AY25" s="143"/>
      <c r="AZ25" s="143"/>
      <c r="BA25" s="143"/>
      <c r="BB25" s="145">
        <f>BB16+BB18+BB21</f>
        <v>0</v>
      </c>
    </row>
    <row r="26" spans="1:59" s="35" customFormat="1" x14ac:dyDescent="0.25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</row>
    <row r="27" spans="1:59" s="35" customFormat="1" ht="19.5" hidden="1" customHeight="1" outlineLevel="1" x14ac:dyDescent="0.25">
      <c r="A27" s="227" t="s">
        <v>157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</row>
    <row r="28" spans="1:59" ht="19.5" hidden="1" customHeight="1" outlineLevel="1" x14ac:dyDescent="0.25">
      <c r="A28" s="227" t="s">
        <v>155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</row>
    <row r="29" spans="1:59" s="35" customFormat="1" ht="55.5" hidden="1" customHeight="1" outlineLevel="1" x14ac:dyDescent="0.25">
      <c r="A29" s="250" t="s">
        <v>194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  <c r="AQ29" s="250"/>
      <c r="AR29" s="250"/>
      <c r="AS29" s="250"/>
      <c r="AT29" s="250"/>
      <c r="AU29" s="250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</row>
    <row r="30" spans="1:59" s="35" customFormat="1" ht="55.5" hidden="1" customHeight="1" outlineLevel="1" x14ac:dyDescent="0.25">
      <c r="A30" s="235" t="s">
        <v>193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</row>
    <row r="31" spans="1:59" ht="38.25" hidden="1" customHeight="1" outlineLevel="1" x14ac:dyDescent="0.25">
      <c r="A31" s="226" t="s">
        <v>190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</row>
    <row r="32" spans="1:59" ht="20.25" hidden="1" customHeight="1" outlineLevel="1" x14ac:dyDescent="0.25">
      <c r="A32" s="226" t="s">
        <v>143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</row>
    <row r="33" spans="1:47" ht="19.5" hidden="1" customHeight="1" outlineLevel="1" x14ac:dyDescent="0.25">
      <c r="A33" s="226" t="s">
        <v>187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226"/>
      <c r="AO33" s="226"/>
      <c r="AP33" s="226"/>
      <c r="AQ33" s="226"/>
      <c r="AR33" s="226"/>
      <c r="AS33" s="226"/>
      <c r="AT33" s="226"/>
      <c r="AU33" s="226"/>
    </row>
    <row r="34" spans="1:47" ht="20.25" hidden="1" customHeight="1" outlineLevel="1" x14ac:dyDescent="0.25">
      <c r="A34" s="226" t="s">
        <v>144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</row>
    <row r="35" spans="1:47" ht="46.5" hidden="1" customHeight="1" outlineLevel="1" x14ac:dyDescent="0.25">
      <c r="A35" s="250" t="s">
        <v>191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  <c r="AQ35" s="250"/>
      <c r="AR35" s="250"/>
      <c r="AS35" s="250"/>
      <c r="AT35" s="250"/>
      <c r="AU35" s="250"/>
    </row>
    <row r="36" spans="1:47" collapsed="1" x14ac:dyDescent="0.25"/>
    <row r="37" spans="1:47" outlineLevel="1" x14ac:dyDescent="0.25">
      <c r="B37" s="28" t="s">
        <v>244</v>
      </c>
      <c r="AP37" s="28" t="s">
        <v>240</v>
      </c>
    </row>
    <row r="38" spans="1:47" outlineLevel="1" x14ac:dyDescent="0.25">
      <c r="B38" s="28" t="s">
        <v>239</v>
      </c>
    </row>
  </sheetData>
  <mergeCells count="39">
    <mergeCell ref="A27:AU27"/>
    <mergeCell ref="A28:AU28"/>
    <mergeCell ref="A4:S4"/>
    <mergeCell ref="A5:S5"/>
    <mergeCell ref="A7:S7"/>
    <mergeCell ref="A8:S8"/>
    <mergeCell ref="A9:AU9"/>
    <mergeCell ref="AO12:AU12"/>
    <mergeCell ref="AP13:AU13"/>
    <mergeCell ref="N13:S13"/>
    <mergeCell ref="D13:D14"/>
    <mergeCell ref="F11:L11"/>
    <mergeCell ref="A10:A14"/>
    <mergeCell ref="B10:B14"/>
    <mergeCell ref="C10:C14"/>
    <mergeCell ref="AA12:AG12"/>
    <mergeCell ref="A29:AU29"/>
    <mergeCell ref="A30:AU30"/>
    <mergeCell ref="A35:AU35"/>
    <mergeCell ref="A31:AU31"/>
    <mergeCell ref="A32:AU32"/>
    <mergeCell ref="A33:AU33"/>
    <mergeCell ref="A34:AU34"/>
    <mergeCell ref="AB13:AG13"/>
    <mergeCell ref="G13:L13"/>
    <mergeCell ref="F12:L12"/>
    <mergeCell ref="M12:S12"/>
    <mergeCell ref="D10:E12"/>
    <mergeCell ref="E13:E14"/>
    <mergeCell ref="T12:Z12"/>
    <mergeCell ref="U13:Z13"/>
    <mergeCell ref="M11:Z11"/>
    <mergeCell ref="F10:BB10"/>
    <mergeCell ref="AH12:AN12"/>
    <mergeCell ref="AI13:AN13"/>
    <mergeCell ref="AA11:AN11"/>
    <mergeCell ref="AV12:BB12"/>
    <mergeCell ref="AW13:BB13"/>
    <mergeCell ref="AO11:BB11"/>
  </mergeCells>
  <pageMargins left="0.39370078740157483" right="0.23622047244094491" top="0.39370078740157483" bottom="0.31496062992125984" header="0.23622047244094491" footer="0.15748031496062992"/>
  <pageSetup paperSize="8" scale="84" fitToWidth="2" orientation="landscape" r:id="rId1"/>
  <headerFooter differentFirst="1">
    <oddHeader>&amp;C&amp;P</oddHeader>
  </headerFooter>
  <rowBreaks count="1" manualBreakCount="1">
    <brk id="38" max="31" man="1"/>
  </rowBreaks>
  <colBreaks count="1" manualBreakCount="1">
    <brk id="19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6"/>
  <sheetViews>
    <sheetView zoomScale="70" zoomScaleNormal="70" workbookViewId="0">
      <selection activeCell="J22" sqref="J22"/>
    </sheetView>
  </sheetViews>
  <sheetFormatPr defaultRowHeight="15.75" outlineLevelRow="1" outlineLevelCol="1" x14ac:dyDescent="0.25"/>
  <cols>
    <col min="1" max="1" width="9" style="28" customWidth="1"/>
    <col min="2" max="2" width="65.125" style="28" customWidth="1"/>
    <col min="3" max="3" width="13.62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6" width="5.25" style="195" hidden="1" customWidth="1" outlineLevel="1"/>
    <col min="17" max="17" width="9.625" style="195" hidden="1" customWidth="1" outlineLevel="1"/>
    <col min="18" max="18" width="5" style="28" bestFit="1" customWidth="1" collapsed="1"/>
    <col min="19" max="19" width="5" style="28" bestFit="1" customWidth="1"/>
    <col min="20" max="21" width="6" style="28" customWidth="1"/>
    <col min="22" max="23" width="5" style="28" bestFit="1" customWidth="1"/>
    <col min="24" max="24" width="8.25" style="28" customWidth="1"/>
    <col min="25" max="26" width="5" style="28" bestFit="1" customWidth="1"/>
    <col min="27" max="28" width="6" style="28" customWidth="1"/>
    <col min="29" max="30" width="5" style="28" bestFit="1" customWidth="1"/>
    <col min="31" max="31" width="10.5" style="28" customWidth="1"/>
    <col min="32" max="37" width="5.375" style="195" hidden="1" customWidth="1" outlineLevel="1"/>
    <col min="38" max="38" width="10.125" style="195" hidden="1" customWidth="1" outlineLevel="1"/>
    <col min="39" max="39" width="5" style="122" bestFit="1" customWidth="1" collapsed="1"/>
    <col min="40" max="40" width="5" style="122" bestFit="1" customWidth="1"/>
    <col min="41" max="42" width="6" style="122" customWidth="1"/>
    <col min="43" max="44" width="5" style="122" bestFit="1" customWidth="1"/>
    <col min="45" max="45" width="9.375" style="122" customWidth="1"/>
    <col min="46" max="51" width="5.5" style="195" hidden="1" customWidth="1" outlineLevel="1"/>
    <col min="52" max="52" width="7.5" style="195" hidden="1" customWidth="1" outlineLevel="1"/>
    <col min="53" max="53" width="5" style="28" bestFit="1" customWidth="1" collapsed="1"/>
    <col min="54" max="54" width="5" style="28" bestFit="1" customWidth="1"/>
    <col min="55" max="56" width="6" style="28" customWidth="1"/>
    <col min="57" max="58" width="5" style="28" bestFit="1" customWidth="1"/>
    <col min="59" max="59" width="10.75" style="28" customWidth="1"/>
    <col min="60" max="60" width="7.125" style="160" hidden="1" customWidth="1" outlineLevel="1"/>
    <col min="61" max="61" width="5" style="28" hidden="1" customWidth="1" outlineLevel="1"/>
    <col min="62" max="65" width="5" style="1" hidden="1" customWidth="1" outlineLevel="1"/>
    <col min="66" max="66" width="8.375" style="1" hidden="1" customWidth="1" outlineLevel="1"/>
    <col min="67" max="67" width="5" style="1" customWidth="1" collapsed="1"/>
    <col min="68" max="69" width="5" style="1" customWidth="1"/>
    <col min="70" max="16384" width="9" style="1"/>
  </cols>
  <sheetData>
    <row r="1" spans="1:66" ht="22.5" x14ac:dyDescent="0.25">
      <c r="A1" s="60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57"/>
      <c r="BB1" s="57"/>
      <c r="BC1" s="57"/>
      <c r="BD1" s="57"/>
      <c r="BG1" s="50" t="s">
        <v>154</v>
      </c>
    </row>
    <row r="2" spans="1:66" ht="22.5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51" t="s">
        <v>156</v>
      </c>
    </row>
    <row r="3" spans="1:66" ht="18.75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51"/>
    </row>
    <row r="4" spans="1:66" x14ac:dyDescent="0.25">
      <c r="A4" s="252" t="s">
        <v>245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196"/>
      <c r="AG4" s="196"/>
      <c r="AH4" s="196"/>
      <c r="AI4" s="196"/>
      <c r="AJ4" s="196"/>
      <c r="AK4" s="196"/>
      <c r="AL4" s="196"/>
      <c r="AM4" s="129"/>
      <c r="AN4" s="129"/>
      <c r="AO4" s="129"/>
      <c r="AP4" s="129"/>
      <c r="AQ4" s="129"/>
      <c r="AR4" s="129"/>
      <c r="AS4" s="129"/>
      <c r="AT4" s="196"/>
      <c r="AU4" s="196"/>
      <c r="AV4" s="196"/>
      <c r="AW4" s="196"/>
      <c r="AX4" s="196"/>
      <c r="AY4" s="196"/>
      <c r="AZ4" s="196"/>
      <c r="BA4" s="45"/>
      <c r="BB4" s="45"/>
      <c r="BC4" s="45"/>
      <c r="BD4" s="45"/>
      <c r="BE4" s="45"/>
      <c r="BF4" s="45"/>
      <c r="BG4" s="45"/>
    </row>
    <row r="5" spans="1:66" x14ac:dyDescent="0.25">
      <c r="A5" s="253" t="s">
        <v>246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197"/>
      <c r="AG5" s="197"/>
      <c r="AH5" s="197"/>
      <c r="AI5" s="197"/>
      <c r="AJ5" s="197"/>
      <c r="AK5" s="197"/>
      <c r="AL5" s="197"/>
      <c r="AM5" s="130"/>
      <c r="AN5" s="130"/>
      <c r="AO5" s="130"/>
      <c r="AP5" s="130"/>
      <c r="AQ5" s="130"/>
      <c r="AR5" s="130"/>
      <c r="AS5" s="130"/>
      <c r="AT5" s="197"/>
      <c r="AU5" s="197"/>
      <c r="AV5" s="197"/>
      <c r="AW5" s="197"/>
      <c r="AX5" s="197"/>
      <c r="AY5" s="197"/>
      <c r="AZ5" s="197"/>
      <c r="BA5" s="9"/>
      <c r="BB5" s="9"/>
      <c r="BC5" s="9"/>
      <c r="BD5" s="9"/>
      <c r="BE5" s="9"/>
      <c r="BF5" s="9"/>
      <c r="BG5" s="23"/>
    </row>
    <row r="6" spans="1:66" s="33" customFormat="1" ht="8.25" customHeight="1" x14ac:dyDescent="0.25">
      <c r="A6" s="60"/>
      <c r="B6" s="44"/>
      <c r="C6" s="44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3"/>
      <c r="BB6" s="63"/>
      <c r="BC6" s="63"/>
      <c r="BD6" s="63"/>
      <c r="BE6" s="63"/>
      <c r="BF6" s="63"/>
      <c r="BG6" s="63"/>
      <c r="BH6" s="160"/>
      <c r="BI6" s="28"/>
    </row>
    <row r="7" spans="1:66" ht="18.75" x14ac:dyDescent="0.25">
      <c r="A7" s="230" t="s">
        <v>278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191"/>
      <c r="AG7" s="191"/>
      <c r="AH7" s="191"/>
      <c r="AI7" s="191"/>
      <c r="AJ7" s="191"/>
      <c r="AK7" s="191"/>
      <c r="AL7" s="191"/>
      <c r="AM7" s="123"/>
      <c r="AN7" s="123"/>
      <c r="AO7" s="123"/>
      <c r="AP7" s="123"/>
      <c r="AQ7" s="123"/>
      <c r="AR7" s="123"/>
      <c r="AS7" s="123"/>
      <c r="AT7" s="191"/>
      <c r="AU7" s="191"/>
      <c r="AV7" s="191"/>
      <c r="AW7" s="191"/>
      <c r="AX7" s="191"/>
      <c r="AY7" s="191"/>
      <c r="AZ7" s="191"/>
      <c r="BA7" s="64"/>
      <c r="BB7" s="64"/>
      <c r="BC7" s="64"/>
      <c r="BD7" s="64"/>
      <c r="BE7" s="64"/>
      <c r="BF7" s="64"/>
      <c r="BG7" s="64"/>
      <c r="BH7" s="52"/>
    </row>
    <row r="8" spans="1:66" x14ac:dyDescent="0.25">
      <c r="A8" s="231" t="s">
        <v>247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193"/>
      <c r="AG8" s="193"/>
      <c r="AH8" s="193"/>
      <c r="AI8" s="193"/>
      <c r="AJ8" s="193"/>
      <c r="AK8" s="193"/>
      <c r="AL8" s="193"/>
      <c r="AM8" s="125"/>
      <c r="AN8" s="125"/>
      <c r="AO8" s="125"/>
      <c r="AP8" s="125"/>
      <c r="AQ8" s="125"/>
      <c r="AR8" s="125"/>
      <c r="AS8" s="125"/>
      <c r="AT8" s="193"/>
      <c r="AU8" s="193"/>
      <c r="AV8" s="193"/>
      <c r="AW8" s="193"/>
      <c r="AX8" s="193"/>
      <c r="AY8" s="193"/>
      <c r="AZ8" s="193"/>
      <c r="BA8" s="45"/>
      <c r="BB8" s="45"/>
      <c r="BC8" s="45"/>
      <c r="BD8" s="45"/>
      <c r="BE8" s="45"/>
      <c r="BF8" s="45"/>
      <c r="BG8" s="45"/>
      <c r="BH8" s="53"/>
    </row>
    <row r="9" spans="1:66" ht="8.25" customHeight="1" x14ac:dyDescent="0.25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198"/>
      <c r="AG9" s="198"/>
      <c r="AH9" s="198"/>
      <c r="AI9" s="198"/>
      <c r="AJ9" s="198"/>
      <c r="AK9" s="198"/>
      <c r="AL9" s="198"/>
      <c r="AM9" s="131"/>
      <c r="AN9" s="131"/>
      <c r="AO9" s="131"/>
      <c r="AP9" s="131"/>
      <c r="AQ9" s="131"/>
      <c r="AR9" s="131"/>
      <c r="AS9" s="131"/>
      <c r="AT9" s="198"/>
      <c r="AU9" s="198"/>
      <c r="AV9" s="198"/>
      <c r="AW9" s="198"/>
      <c r="AX9" s="198"/>
      <c r="AY9" s="198"/>
      <c r="AZ9" s="198"/>
      <c r="BA9" s="65"/>
      <c r="BB9" s="65"/>
      <c r="BC9" s="65"/>
      <c r="BD9" s="65"/>
      <c r="BE9" s="65"/>
      <c r="BF9" s="65"/>
      <c r="BG9" s="65"/>
    </row>
    <row r="10" spans="1:66" ht="24.75" customHeight="1" x14ac:dyDescent="0.25">
      <c r="A10" s="242" t="s">
        <v>69</v>
      </c>
      <c r="B10" s="242" t="s">
        <v>18</v>
      </c>
      <c r="C10" s="242" t="s">
        <v>225</v>
      </c>
      <c r="D10" s="219" t="s">
        <v>31</v>
      </c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20"/>
      <c r="R10" s="265" t="s">
        <v>259</v>
      </c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</row>
    <row r="11" spans="1:66" ht="21" customHeight="1" x14ac:dyDescent="0.25">
      <c r="A11" s="242"/>
      <c r="B11" s="242"/>
      <c r="C11" s="242"/>
      <c r="D11" s="221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22"/>
      <c r="R11" s="249" t="s">
        <v>273</v>
      </c>
      <c r="S11" s="249"/>
      <c r="T11" s="249"/>
      <c r="U11" s="258"/>
      <c r="V11" s="249"/>
      <c r="W11" s="249"/>
      <c r="X11" s="249"/>
      <c r="Y11" s="249" t="s">
        <v>274</v>
      </c>
      <c r="Z11" s="249"/>
      <c r="AA11" s="249"/>
      <c r="AB11" s="249"/>
      <c r="AC11" s="249"/>
      <c r="AD11" s="249"/>
      <c r="AE11" s="249"/>
      <c r="AF11" s="249" t="s">
        <v>274</v>
      </c>
      <c r="AG11" s="249"/>
      <c r="AH11" s="249"/>
      <c r="AI11" s="249"/>
      <c r="AJ11" s="249"/>
      <c r="AK11" s="249"/>
      <c r="AL11" s="249"/>
      <c r="AM11" s="249" t="s">
        <v>275</v>
      </c>
      <c r="AN11" s="249"/>
      <c r="AO11" s="249"/>
      <c r="AP11" s="249"/>
      <c r="AQ11" s="249"/>
      <c r="AR11" s="249"/>
      <c r="AS11" s="249"/>
      <c r="AT11" s="249" t="s">
        <v>275</v>
      </c>
      <c r="AU11" s="249"/>
      <c r="AV11" s="249"/>
      <c r="AW11" s="249"/>
      <c r="AX11" s="249"/>
      <c r="AY11" s="249"/>
      <c r="AZ11" s="249"/>
      <c r="BA11" s="259" t="s">
        <v>107</v>
      </c>
      <c r="BB11" s="259"/>
      <c r="BC11" s="259"/>
      <c r="BD11" s="259"/>
      <c r="BE11" s="259"/>
      <c r="BF11" s="259"/>
      <c r="BG11" s="259"/>
      <c r="BH11" s="259" t="s">
        <v>107</v>
      </c>
      <c r="BI11" s="259"/>
      <c r="BJ11" s="259"/>
      <c r="BK11" s="259"/>
      <c r="BL11" s="259"/>
      <c r="BM11" s="259"/>
      <c r="BN11" s="259"/>
    </row>
    <row r="12" spans="1:66" ht="24" customHeight="1" x14ac:dyDescent="0.25">
      <c r="A12" s="242"/>
      <c r="B12" s="249"/>
      <c r="C12" s="249"/>
      <c r="D12" s="249" t="s">
        <v>10</v>
      </c>
      <c r="E12" s="249"/>
      <c r="F12" s="249"/>
      <c r="G12" s="249"/>
      <c r="H12" s="249"/>
      <c r="I12" s="249"/>
      <c r="J12" s="249"/>
      <c r="K12" s="249" t="s">
        <v>257</v>
      </c>
      <c r="L12" s="249"/>
      <c r="M12" s="249"/>
      <c r="N12" s="249"/>
      <c r="O12" s="249"/>
      <c r="P12" s="249"/>
      <c r="Q12" s="249"/>
      <c r="R12" s="249" t="s">
        <v>10</v>
      </c>
      <c r="S12" s="249"/>
      <c r="T12" s="249"/>
      <c r="U12" s="249"/>
      <c r="V12" s="249"/>
      <c r="W12" s="249"/>
      <c r="X12" s="249"/>
      <c r="Y12" s="249" t="s">
        <v>10</v>
      </c>
      <c r="Z12" s="249"/>
      <c r="AA12" s="249"/>
      <c r="AB12" s="249"/>
      <c r="AC12" s="249"/>
      <c r="AD12" s="249"/>
      <c r="AE12" s="249"/>
      <c r="AF12" s="249" t="s">
        <v>257</v>
      </c>
      <c r="AG12" s="249"/>
      <c r="AH12" s="249"/>
      <c r="AI12" s="249"/>
      <c r="AJ12" s="249"/>
      <c r="AK12" s="249"/>
      <c r="AL12" s="249"/>
      <c r="AM12" s="249" t="s">
        <v>10</v>
      </c>
      <c r="AN12" s="249"/>
      <c r="AO12" s="249"/>
      <c r="AP12" s="249"/>
      <c r="AQ12" s="249"/>
      <c r="AR12" s="249"/>
      <c r="AS12" s="249"/>
      <c r="AT12" s="249" t="s">
        <v>257</v>
      </c>
      <c r="AU12" s="249"/>
      <c r="AV12" s="249"/>
      <c r="AW12" s="249"/>
      <c r="AX12" s="249"/>
      <c r="AY12" s="249"/>
      <c r="AZ12" s="249"/>
      <c r="BA12" s="249" t="s">
        <v>10</v>
      </c>
      <c r="BB12" s="249"/>
      <c r="BC12" s="249"/>
      <c r="BD12" s="249"/>
      <c r="BE12" s="249"/>
      <c r="BF12" s="249"/>
      <c r="BG12" s="249"/>
      <c r="BH12" s="249" t="s">
        <v>257</v>
      </c>
      <c r="BI12" s="249"/>
      <c r="BJ12" s="249"/>
      <c r="BK12" s="249"/>
      <c r="BL12" s="249"/>
      <c r="BM12" s="249"/>
      <c r="BN12" s="249"/>
    </row>
    <row r="13" spans="1:66" ht="60.75" customHeight="1" x14ac:dyDescent="0.25">
      <c r="A13" s="242"/>
      <c r="B13" s="261"/>
      <c r="C13" s="260"/>
      <c r="D13" s="39" t="s">
        <v>175</v>
      </c>
      <c r="E13" s="39" t="s">
        <v>176</v>
      </c>
      <c r="F13" s="39" t="s">
        <v>177</v>
      </c>
      <c r="G13" s="39" t="s">
        <v>178</v>
      </c>
      <c r="H13" s="39" t="s">
        <v>179</v>
      </c>
      <c r="I13" s="39" t="s">
        <v>180</v>
      </c>
      <c r="J13" s="39" t="s">
        <v>169</v>
      </c>
      <c r="K13" s="194" t="s">
        <v>175</v>
      </c>
      <c r="L13" s="194" t="s">
        <v>176</v>
      </c>
      <c r="M13" s="194" t="s">
        <v>177</v>
      </c>
      <c r="N13" s="194" t="s">
        <v>178</v>
      </c>
      <c r="O13" s="194" t="s">
        <v>179</v>
      </c>
      <c r="P13" s="194" t="s">
        <v>180</v>
      </c>
      <c r="Q13" s="194" t="s">
        <v>169</v>
      </c>
      <c r="R13" s="76" t="s">
        <v>175</v>
      </c>
      <c r="S13" s="76" t="s">
        <v>176</v>
      </c>
      <c r="T13" s="76" t="s">
        <v>177</v>
      </c>
      <c r="U13" s="76" t="s">
        <v>178</v>
      </c>
      <c r="V13" s="76" t="s">
        <v>179</v>
      </c>
      <c r="W13" s="76" t="s">
        <v>180</v>
      </c>
      <c r="X13" s="76" t="s">
        <v>169</v>
      </c>
      <c r="Y13" s="76" t="s">
        <v>175</v>
      </c>
      <c r="Z13" s="76" t="s">
        <v>176</v>
      </c>
      <c r="AA13" s="76" t="s">
        <v>177</v>
      </c>
      <c r="AB13" s="76" t="s">
        <v>178</v>
      </c>
      <c r="AC13" s="76" t="s">
        <v>179</v>
      </c>
      <c r="AD13" s="76" t="s">
        <v>180</v>
      </c>
      <c r="AE13" s="76" t="s">
        <v>169</v>
      </c>
      <c r="AF13" s="194" t="s">
        <v>175</v>
      </c>
      <c r="AG13" s="194" t="s">
        <v>176</v>
      </c>
      <c r="AH13" s="194" t="s">
        <v>177</v>
      </c>
      <c r="AI13" s="194" t="s">
        <v>178</v>
      </c>
      <c r="AJ13" s="194" t="s">
        <v>179</v>
      </c>
      <c r="AK13" s="194" t="s">
        <v>180</v>
      </c>
      <c r="AL13" s="194" t="s">
        <v>169</v>
      </c>
      <c r="AM13" s="126" t="s">
        <v>175</v>
      </c>
      <c r="AN13" s="126" t="s">
        <v>176</v>
      </c>
      <c r="AO13" s="126" t="s">
        <v>177</v>
      </c>
      <c r="AP13" s="126" t="s">
        <v>178</v>
      </c>
      <c r="AQ13" s="126" t="s">
        <v>179</v>
      </c>
      <c r="AR13" s="126" t="s">
        <v>180</v>
      </c>
      <c r="AS13" s="126" t="s">
        <v>169</v>
      </c>
      <c r="AT13" s="194" t="s">
        <v>175</v>
      </c>
      <c r="AU13" s="194" t="s">
        <v>176</v>
      </c>
      <c r="AV13" s="194" t="s">
        <v>177</v>
      </c>
      <c r="AW13" s="194" t="s">
        <v>178</v>
      </c>
      <c r="AX13" s="194" t="s">
        <v>179</v>
      </c>
      <c r="AY13" s="194" t="s">
        <v>180</v>
      </c>
      <c r="AZ13" s="194" t="s">
        <v>169</v>
      </c>
      <c r="BA13" s="76" t="s">
        <v>175</v>
      </c>
      <c r="BB13" s="76" t="s">
        <v>176</v>
      </c>
      <c r="BC13" s="76" t="s">
        <v>177</v>
      </c>
      <c r="BD13" s="76" t="s">
        <v>178</v>
      </c>
      <c r="BE13" s="76" t="s">
        <v>179</v>
      </c>
      <c r="BF13" s="76" t="s">
        <v>180</v>
      </c>
      <c r="BG13" s="76" t="s">
        <v>169</v>
      </c>
      <c r="BH13" s="194" t="s">
        <v>175</v>
      </c>
      <c r="BI13" s="194" t="s">
        <v>176</v>
      </c>
      <c r="BJ13" s="194" t="s">
        <v>177</v>
      </c>
      <c r="BK13" s="194" t="s">
        <v>178</v>
      </c>
      <c r="BL13" s="194" t="s">
        <v>179</v>
      </c>
      <c r="BM13" s="194" t="s">
        <v>180</v>
      </c>
      <c r="BN13" s="194" t="s">
        <v>169</v>
      </c>
    </row>
    <row r="14" spans="1:66" s="35" customFormat="1" x14ac:dyDescent="0.25">
      <c r="A14" s="124">
        <v>1</v>
      </c>
      <c r="B14" s="124">
        <f>A14+1</f>
        <v>2</v>
      </c>
      <c r="C14" s="192">
        <f t="shared" ref="C14:BN14" si="0">B14+1</f>
        <v>3</v>
      </c>
      <c r="D14" s="192">
        <f t="shared" si="0"/>
        <v>4</v>
      </c>
      <c r="E14" s="192">
        <f t="shared" si="0"/>
        <v>5</v>
      </c>
      <c r="F14" s="192">
        <f t="shared" si="0"/>
        <v>6</v>
      </c>
      <c r="G14" s="192">
        <f t="shared" si="0"/>
        <v>7</v>
      </c>
      <c r="H14" s="192">
        <f t="shared" si="0"/>
        <v>8</v>
      </c>
      <c r="I14" s="192">
        <f t="shared" si="0"/>
        <v>9</v>
      </c>
      <c r="J14" s="192">
        <f t="shared" si="0"/>
        <v>10</v>
      </c>
      <c r="K14" s="192">
        <f t="shared" si="0"/>
        <v>11</v>
      </c>
      <c r="L14" s="192">
        <f t="shared" si="0"/>
        <v>12</v>
      </c>
      <c r="M14" s="192">
        <f t="shared" si="0"/>
        <v>13</v>
      </c>
      <c r="N14" s="192">
        <f t="shared" si="0"/>
        <v>14</v>
      </c>
      <c r="O14" s="192">
        <f t="shared" si="0"/>
        <v>15</v>
      </c>
      <c r="P14" s="192">
        <f t="shared" si="0"/>
        <v>16</v>
      </c>
      <c r="Q14" s="192">
        <f t="shared" si="0"/>
        <v>17</v>
      </c>
      <c r="R14" s="192">
        <f t="shared" si="0"/>
        <v>18</v>
      </c>
      <c r="S14" s="192">
        <f t="shared" si="0"/>
        <v>19</v>
      </c>
      <c r="T14" s="192">
        <f t="shared" si="0"/>
        <v>20</v>
      </c>
      <c r="U14" s="192">
        <f t="shared" si="0"/>
        <v>21</v>
      </c>
      <c r="V14" s="192">
        <f t="shared" si="0"/>
        <v>22</v>
      </c>
      <c r="W14" s="192">
        <f t="shared" si="0"/>
        <v>23</v>
      </c>
      <c r="X14" s="192">
        <f t="shared" si="0"/>
        <v>24</v>
      </c>
      <c r="Y14" s="192">
        <f t="shared" si="0"/>
        <v>25</v>
      </c>
      <c r="Z14" s="192">
        <f t="shared" si="0"/>
        <v>26</v>
      </c>
      <c r="AA14" s="192">
        <f t="shared" si="0"/>
        <v>27</v>
      </c>
      <c r="AB14" s="192">
        <f t="shared" si="0"/>
        <v>28</v>
      </c>
      <c r="AC14" s="192">
        <f t="shared" si="0"/>
        <v>29</v>
      </c>
      <c r="AD14" s="192">
        <f t="shared" si="0"/>
        <v>30</v>
      </c>
      <c r="AE14" s="192">
        <f t="shared" si="0"/>
        <v>31</v>
      </c>
      <c r="AF14" s="192">
        <f t="shared" si="0"/>
        <v>32</v>
      </c>
      <c r="AG14" s="192">
        <f t="shared" si="0"/>
        <v>33</v>
      </c>
      <c r="AH14" s="192">
        <f t="shared" si="0"/>
        <v>34</v>
      </c>
      <c r="AI14" s="192">
        <f t="shared" si="0"/>
        <v>35</v>
      </c>
      <c r="AJ14" s="192">
        <f t="shared" si="0"/>
        <v>36</v>
      </c>
      <c r="AK14" s="192">
        <f t="shared" si="0"/>
        <v>37</v>
      </c>
      <c r="AL14" s="192">
        <f t="shared" si="0"/>
        <v>38</v>
      </c>
      <c r="AM14" s="192">
        <f t="shared" si="0"/>
        <v>39</v>
      </c>
      <c r="AN14" s="192">
        <f t="shared" si="0"/>
        <v>40</v>
      </c>
      <c r="AO14" s="192">
        <f t="shared" si="0"/>
        <v>41</v>
      </c>
      <c r="AP14" s="192">
        <f t="shared" si="0"/>
        <v>42</v>
      </c>
      <c r="AQ14" s="192">
        <f t="shared" si="0"/>
        <v>43</v>
      </c>
      <c r="AR14" s="192">
        <f t="shared" si="0"/>
        <v>44</v>
      </c>
      <c r="AS14" s="192">
        <f t="shared" si="0"/>
        <v>45</v>
      </c>
      <c r="AT14" s="192">
        <f t="shared" si="0"/>
        <v>46</v>
      </c>
      <c r="AU14" s="192">
        <f t="shared" si="0"/>
        <v>47</v>
      </c>
      <c r="AV14" s="192">
        <f t="shared" si="0"/>
        <v>48</v>
      </c>
      <c r="AW14" s="192">
        <f t="shared" si="0"/>
        <v>49</v>
      </c>
      <c r="AX14" s="192">
        <f t="shared" si="0"/>
        <v>50</v>
      </c>
      <c r="AY14" s="192">
        <f t="shared" si="0"/>
        <v>51</v>
      </c>
      <c r="AZ14" s="192">
        <f t="shared" si="0"/>
        <v>52</v>
      </c>
      <c r="BA14" s="192">
        <f t="shared" si="0"/>
        <v>53</v>
      </c>
      <c r="BB14" s="192">
        <f t="shared" si="0"/>
        <v>54</v>
      </c>
      <c r="BC14" s="192">
        <f t="shared" si="0"/>
        <v>55</v>
      </c>
      <c r="BD14" s="192">
        <f t="shared" si="0"/>
        <v>56</v>
      </c>
      <c r="BE14" s="192">
        <f t="shared" si="0"/>
        <v>57</v>
      </c>
      <c r="BF14" s="192">
        <f t="shared" si="0"/>
        <v>58</v>
      </c>
      <c r="BG14" s="192">
        <f t="shared" si="0"/>
        <v>59</v>
      </c>
      <c r="BH14" s="192">
        <f t="shared" si="0"/>
        <v>60</v>
      </c>
      <c r="BI14" s="192">
        <f t="shared" si="0"/>
        <v>61</v>
      </c>
      <c r="BJ14" s="192">
        <f t="shared" si="0"/>
        <v>62</v>
      </c>
      <c r="BK14" s="192">
        <f t="shared" si="0"/>
        <v>63</v>
      </c>
      <c r="BL14" s="192">
        <f t="shared" si="0"/>
        <v>64</v>
      </c>
      <c r="BM14" s="192">
        <f t="shared" si="0"/>
        <v>65</v>
      </c>
      <c r="BN14" s="192">
        <f t="shared" si="0"/>
        <v>66</v>
      </c>
    </row>
    <row r="15" spans="1:66" s="137" customFormat="1" x14ac:dyDescent="0.25">
      <c r="A15" s="134">
        <f>'Приложение 1'!A14</f>
        <v>1</v>
      </c>
      <c r="B15" s="135" t="str">
        <f>'Приложение 1'!B14</f>
        <v>Приобретение ИТ-имущества</v>
      </c>
      <c r="C15" s="110"/>
      <c r="D15" s="148"/>
      <c r="E15" s="148"/>
      <c r="F15" s="148"/>
      <c r="G15" s="148"/>
      <c r="H15" s="148"/>
      <c r="I15" s="148"/>
      <c r="J15" s="145">
        <f>SUM(J16:J16)</f>
        <v>0</v>
      </c>
      <c r="K15" s="148"/>
      <c r="L15" s="148"/>
      <c r="M15" s="148"/>
      <c r="N15" s="148"/>
      <c r="O15" s="148"/>
      <c r="P15" s="148"/>
      <c r="Q15" s="145">
        <f>SUM(Q16:Q16)</f>
        <v>0</v>
      </c>
      <c r="R15" s="148"/>
      <c r="S15" s="148"/>
      <c r="T15" s="148"/>
      <c r="U15" s="148"/>
      <c r="V15" s="148"/>
      <c r="W15" s="148"/>
      <c r="X15" s="145">
        <f>SUM(X16:X16)</f>
        <v>0</v>
      </c>
      <c r="Y15" s="148"/>
      <c r="Z15" s="148"/>
      <c r="AA15" s="148"/>
      <c r="AB15" s="148"/>
      <c r="AC15" s="148"/>
      <c r="AD15" s="148"/>
      <c r="AE15" s="145">
        <f>SUM(AE16:AE16)</f>
        <v>0</v>
      </c>
      <c r="AF15" s="148"/>
      <c r="AG15" s="148"/>
      <c r="AH15" s="148"/>
      <c r="AI15" s="148"/>
      <c r="AJ15" s="148"/>
      <c r="AK15" s="148"/>
      <c r="AL15" s="145">
        <f>SUM(AL16:AL16)</f>
        <v>0</v>
      </c>
      <c r="AM15" s="148"/>
      <c r="AN15" s="148"/>
      <c r="AO15" s="148"/>
      <c r="AP15" s="148"/>
      <c r="AQ15" s="148"/>
      <c r="AR15" s="148"/>
      <c r="AS15" s="145">
        <f>SUM(AS16:AS16)</f>
        <v>0</v>
      </c>
      <c r="AT15" s="148"/>
      <c r="AU15" s="148"/>
      <c r="AV15" s="148"/>
      <c r="AW15" s="148"/>
      <c r="AX15" s="148"/>
      <c r="AY15" s="148"/>
      <c r="AZ15" s="145">
        <f>SUM(AZ16:AZ16)</f>
        <v>0</v>
      </c>
      <c r="BA15" s="148"/>
      <c r="BB15" s="148"/>
      <c r="BC15" s="148"/>
      <c r="BD15" s="148"/>
      <c r="BE15" s="148"/>
      <c r="BF15" s="148"/>
      <c r="BG15" s="145">
        <f>SUM(BG16:BG16)</f>
        <v>0</v>
      </c>
      <c r="BH15" s="148"/>
      <c r="BI15" s="148"/>
      <c r="BJ15" s="148"/>
      <c r="BK15" s="148"/>
      <c r="BL15" s="148"/>
      <c r="BM15" s="148"/>
      <c r="BN15" s="145">
        <f>SUM(BN16:BN16)</f>
        <v>0</v>
      </c>
    </row>
    <row r="16" spans="1:66" s="35" customFormat="1" ht="15.75" customHeight="1" x14ac:dyDescent="0.25">
      <c r="A16" s="133"/>
      <c r="B16" s="66"/>
      <c r="C16" s="133"/>
      <c r="D16" s="31"/>
      <c r="E16" s="31"/>
      <c r="F16" s="31"/>
      <c r="G16" s="31"/>
      <c r="H16" s="31"/>
      <c r="I16" s="31"/>
      <c r="J16" s="144"/>
      <c r="K16" s="31"/>
      <c r="L16" s="31"/>
      <c r="M16" s="31"/>
      <c r="N16" s="31"/>
      <c r="O16" s="31"/>
      <c r="P16" s="31"/>
      <c r="Q16" s="144"/>
      <c r="R16" s="31"/>
      <c r="S16" s="31"/>
      <c r="T16" s="31"/>
      <c r="U16" s="31"/>
      <c r="V16" s="31"/>
      <c r="W16" s="31"/>
      <c r="X16" s="144"/>
      <c r="Y16" s="31"/>
      <c r="Z16" s="31"/>
      <c r="AA16" s="31"/>
      <c r="AB16" s="31"/>
      <c r="AC16" s="31"/>
      <c r="AD16" s="31"/>
      <c r="AE16" s="144"/>
      <c r="AF16" s="31"/>
      <c r="AG16" s="31"/>
      <c r="AH16" s="31"/>
      <c r="AI16" s="31"/>
      <c r="AJ16" s="31"/>
      <c r="AK16" s="31"/>
      <c r="AL16" s="144"/>
      <c r="AM16" s="31"/>
      <c r="AN16" s="31"/>
      <c r="AO16" s="31"/>
      <c r="AP16" s="31"/>
      <c r="AQ16" s="31"/>
      <c r="AR16" s="31"/>
      <c r="AS16" s="144"/>
      <c r="AT16" s="31"/>
      <c r="AU16" s="31"/>
      <c r="AV16" s="31"/>
      <c r="AW16" s="31"/>
      <c r="AX16" s="31"/>
      <c r="AY16" s="31"/>
      <c r="AZ16" s="144"/>
      <c r="BA16" s="31"/>
      <c r="BB16" s="31"/>
      <c r="BC16" s="31"/>
      <c r="BD16" s="31"/>
      <c r="BE16" s="31"/>
      <c r="BF16" s="31"/>
      <c r="BG16" s="144"/>
      <c r="BH16" s="31"/>
      <c r="BI16" s="31"/>
      <c r="BJ16" s="31"/>
      <c r="BK16" s="31"/>
      <c r="BL16" s="31"/>
      <c r="BM16" s="31"/>
      <c r="BN16" s="144"/>
    </row>
    <row r="17" spans="1:66" s="137" customFormat="1" ht="24" customHeight="1" x14ac:dyDescent="0.25">
      <c r="A17" s="134">
        <f>'Приложение 1'!A16</f>
        <v>2</v>
      </c>
      <c r="B17" s="135" t="str">
        <f>'Приложение 1'!B16</f>
        <v>Оснащение интеллектуальной системой учета</v>
      </c>
      <c r="C17" s="134"/>
      <c r="D17" s="148"/>
      <c r="E17" s="148"/>
      <c r="F17" s="148"/>
      <c r="G17" s="148"/>
      <c r="H17" s="148"/>
      <c r="I17" s="148"/>
      <c r="J17" s="145">
        <f>SUM(J18:J18)</f>
        <v>607.35431002263351</v>
      </c>
      <c r="K17" s="148"/>
      <c r="L17" s="148"/>
      <c r="M17" s="148"/>
      <c r="N17" s="148"/>
      <c r="O17" s="148"/>
      <c r="P17" s="148"/>
      <c r="Q17" s="145">
        <f>SUM(Q18:Q18)</f>
        <v>0</v>
      </c>
      <c r="R17" s="148"/>
      <c r="S17" s="148"/>
      <c r="T17" s="148"/>
      <c r="U17" s="148"/>
      <c r="V17" s="148"/>
      <c r="W17" s="148"/>
      <c r="X17" s="145">
        <f>SUM(X18:X18)</f>
        <v>184.65698278000002</v>
      </c>
      <c r="Y17" s="148"/>
      <c r="Z17" s="148"/>
      <c r="AA17" s="148"/>
      <c r="AB17" s="148"/>
      <c r="AC17" s="148"/>
      <c r="AD17" s="148"/>
      <c r="AE17" s="145">
        <f>SUM(AE18:AE18)</f>
        <v>201.72741711309467</v>
      </c>
      <c r="AF17" s="148"/>
      <c r="AG17" s="148"/>
      <c r="AH17" s="148"/>
      <c r="AI17" s="148"/>
      <c r="AJ17" s="148"/>
      <c r="AK17" s="148"/>
      <c r="AL17" s="145">
        <f>SUM(AL18:AL18)</f>
        <v>0</v>
      </c>
      <c r="AM17" s="148"/>
      <c r="AN17" s="148"/>
      <c r="AO17" s="148"/>
      <c r="AP17" s="148"/>
      <c r="AQ17" s="148"/>
      <c r="AR17" s="148"/>
      <c r="AS17" s="145">
        <f>SUM(AS18:AS18)</f>
        <v>220.96991012953879</v>
      </c>
      <c r="AT17" s="148"/>
      <c r="AU17" s="148"/>
      <c r="AV17" s="148"/>
      <c r="AW17" s="148"/>
      <c r="AX17" s="148"/>
      <c r="AY17" s="148"/>
      <c r="AZ17" s="145">
        <f>SUM(AZ18:AZ18)</f>
        <v>0</v>
      </c>
      <c r="BA17" s="148"/>
      <c r="BB17" s="148"/>
      <c r="BC17" s="148"/>
      <c r="BD17" s="148"/>
      <c r="BE17" s="148"/>
      <c r="BF17" s="148"/>
      <c r="BG17" s="145">
        <f>SUM(BG18:BG18)</f>
        <v>607.35431002263351</v>
      </c>
      <c r="BH17" s="148"/>
      <c r="BI17" s="148"/>
      <c r="BJ17" s="148"/>
      <c r="BK17" s="148"/>
      <c r="BL17" s="148"/>
      <c r="BM17" s="148"/>
      <c r="BN17" s="145">
        <f>SUM(BN18:BN18)</f>
        <v>0</v>
      </c>
    </row>
    <row r="18" spans="1:66" s="35" customFormat="1" ht="31.5" x14ac:dyDescent="0.25">
      <c r="A18" s="133" t="str">
        <f>'Приложение 1'!A17</f>
        <v>2.1.</v>
      </c>
      <c r="B18" s="66" t="str">
        <f>'Приложение 1'!B17</f>
        <v xml:space="preserve">Оборудование многоквартирных жилых домов интеллектуальной системой учета </v>
      </c>
      <c r="C18" s="133" t="str">
        <f>'Приложение 1'!C17</f>
        <v>N_S01</v>
      </c>
      <c r="D18" s="31"/>
      <c r="E18" s="31"/>
      <c r="F18" s="31"/>
      <c r="G18" s="31"/>
      <c r="H18" s="31"/>
      <c r="I18" s="31"/>
      <c r="J18" s="144">
        <f>BG18</f>
        <v>607.35431002263351</v>
      </c>
      <c r="K18" s="31"/>
      <c r="L18" s="31"/>
      <c r="M18" s="31"/>
      <c r="N18" s="31"/>
      <c r="O18" s="31"/>
      <c r="P18" s="31"/>
      <c r="Q18" s="144">
        <f>BN18</f>
        <v>0</v>
      </c>
      <c r="R18" s="31"/>
      <c r="S18" s="31"/>
      <c r="T18" s="31"/>
      <c r="U18" s="31"/>
      <c r="V18" s="31"/>
      <c r="W18" s="31"/>
      <c r="X18" s="144">
        <f>'Приложение 1'!Q17/1.2</f>
        <v>184.65698278000002</v>
      </c>
      <c r="Y18" s="31"/>
      <c r="Z18" s="31"/>
      <c r="AA18" s="31"/>
      <c r="AB18" s="31"/>
      <c r="AC18" s="31"/>
      <c r="AD18" s="31"/>
      <c r="AE18" s="144">
        <f>'Приложение 1'!V17/1.2</f>
        <v>201.72741711309467</v>
      </c>
      <c r="AF18" s="31"/>
      <c r="AG18" s="31"/>
      <c r="AH18" s="31"/>
      <c r="AI18" s="31"/>
      <c r="AJ18" s="31"/>
      <c r="AK18" s="31"/>
      <c r="AL18" s="144">
        <f>'Приложение 1'!AA17/1.2</f>
        <v>0</v>
      </c>
      <c r="AM18" s="31"/>
      <c r="AN18" s="31"/>
      <c r="AO18" s="31"/>
      <c r="AP18" s="31"/>
      <c r="AQ18" s="31"/>
      <c r="AR18" s="31"/>
      <c r="AS18" s="144">
        <f>'Приложение 1'!AF17/1.2</f>
        <v>220.96991012953879</v>
      </c>
      <c r="AT18" s="31"/>
      <c r="AU18" s="31"/>
      <c r="AV18" s="31"/>
      <c r="AW18" s="31"/>
      <c r="AX18" s="31"/>
      <c r="AY18" s="31"/>
      <c r="AZ18" s="144">
        <f>'Приложение 1'!AK17/1.2</f>
        <v>0</v>
      </c>
      <c r="BA18" s="31"/>
      <c r="BB18" s="31"/>
      <c r="BC18" s="31"/>
      <c r="BD18" s="31"/>
      <c r="BE18" s="31"/>
      <c r="BF18" s="31"/>
      <c r="BG18" s="144">
        <f>AS18+AE18+X18</f>
        <v>607.35431002263351</v>
      </c>
      <c r="BH18" s="31"/>
      <c r="BI18" s="31"/>
      <c r="BJ18" s="31"/>
      <c r="BK18" s="31"/>
      <c r="BL18" s="31"/>
      <c r="BM18" s="31"/>
      <c r="BN18" s="144"/>
    </row>
    <row r="19" spans="1:66" s="155" customFormat="1" ht="7.5" customHeight="1" x14ac:dyDescent="0.25">
      <c r="A19" s="133"/>
      <c r="B19" s="154"/>
      <c r="C19" s="133"/>
      <c r="D19" s="31"/>
      <c r="E19" s="31"/>
      <c r="F19" s="31"/>
      <c r="G19" s="31"/>
      <c r="H19" s="31"/>
      <c r="I19" s="31"/>
      <c r="J19" s="144"/>
      <c r="K19" s="31"/>
      <c r="L19" s="31"/>
      <c r="M19" s="31"/>
      <c r="N19" s="31"/>
      <c r="O19" s="31"/>
      <c r="P19" s="31"/>
      <c r="Q19" s="144"/>
      <c r="R19" s="31"/>
      <c r="S19" s="31"/>
      <c r="T19" s="31"/>
      <c r="U19" s="31"/>
      <c r="V19" s="31"/>
      <c r="W19" s="31"/>
      <c r="X19" s="144"/>
      <c r="Y19" s="31"/>
      <c r="Z19" s="31"/>
      <c r="AA19" s="31"/>
      <c r="AB19" s="31"/>
      <c r="AC19" s="31"/>
      <c r="AD19" s="31"/>
      <c r="AE19" s="144"/>
      <c r="AF19" s="31"/>
      <c r="AG19" s="31"/>
      <c r="AH19" s="31"/>
      <c r="AI19" s="31"/>
      <c r="AJ19" s="31"/>
      <c r="AK19" s="31"/>
      <c r="AL19" s="144"/>
      <c r="AM19" s="31"/>
      <c r="AN19" s="31"/>
      <c r="AO19" s="31"/>
      <c r="AP19" s="31"/>
      <c r="AQ19" s="31"/>
      <c r="AR19" s="31"/>
      <c r="AS19" s="144"/>
      <c r="AT19" s="31"/>
      <c r="AU19" s="31"/>
      <c r="AV19" s="31"/>
      <c r="AW19" s="31"/>
      <c r="AX19" s="31"/>
      <c r="AY19" s="31"/>
      <c r="AZ19" s="144"/>
      <c r="BA19" s="31"/>
      <c r="BB19" s="31"/>
      <c r="BC19" s="31"/>
      <c r="BD19" s="31"/>
      <c r="BE19" s="31"/>
      <c r="BF19" s="31"/>
      <c r="BG19" s="144"/>
      <c r="BH19" s="31"/>
      <c r="BI19" s="31"/>
      <c r="BJ19" s="31"/>
      <c r="BK19" s="31"/>
      <c r="BL19" s="31"/>
      <c r="BM19" s="31"/>
      <c r="BN19" s="144"/>
    </row>
    <row r="20" spans="1:66" s="137" customFormat="1" ht="19.5" customHeight="1" outlineLevel="1" x14ac:dyDescent="0.25">
      <c r="A20" s="134">
        <f>'Приложение 1'!A19</f>
        <v>3</v>
      </c>
      <c r="B20" s="135" t="str">
        <f>'Приложение 1'!B19</f>
        <v>Иные проекты</v>
      </c>
      <c r="C20" s="134"/>
      <c r="D20" s="148"/>
      <c r="E20" s="148"/>
      <c r="F20" s="148"/>
      <c r="G20" s="148"/>
      <c r="H20" s="148"/>
      <c r="I20" s="148"/>
      <c r="J20" s="145">
        <f>SUM(J21:J21)</f>
        <v>0</v>
      </c>
      <c r="K20" s="148"/>
      <c r="L20" s="148"/>
      <c r="M20" s="148"/>
      <c r="N20" s="148"/>
      <c r="O20" s="148"/>
      <c r="P20" s="148"/>
      <c r="Q20" s="145">
        <f>SUM(Q21:Q21)</f>
        <v>0</v>
      </c>
      <c r="R20" s="148"/>
      <c r="S20" s="148"/>
      <c r="T20" s="148"/>
      <c r="U20" s="148"/>
      <c r="V20" s="148"/>
      <c r="W20" s="148"/>
      <c r="X20" s="145">
        <f>SUM(X21:X21)</f>
        <v>0</v>
      </c>
      <c r="Y20" s="148"/>
      <c r="Z20" s="148"/>
      <c r="AA20" s="148"/>
      <c r="AB20" s="148"/>
      <c r="AC20" s="148"/>
      <c r="AD20" s="148"/>
      <c r="AE20" s="145">
        <f>SUM(AE21:AE21)</f>
        <v>0</v>
      </c>
      <c r="AF20" s="148"/>
      <c r="AG20" s="148"/>
      <c r="AH20" s="148"/>
      <c r="AI20" s="148"/>
      <c r="AJ20" s="148"/>
      <c r="AK20" s="148"/>
      <c r="AL20" s="145">
        <f>SUM(AL21:AL21)</f>
        <v>0</v>
      </c>
      <c r="AM20" s="148"/>
      <c r="AN20" s="148"/>
      <c r="AO20" s="148"/>
      <c r="AP20" s="148"/>
      <c r="AQ20" s="148"/>
      <c r="AR20" s="148"/>
      <c r="AS20" s="145">
        <f>SUM(AS21:AS21)</f>
        <v>0</v>
      </c>
      <c r="AT20" s="148"/>
      <c r="AU20" s="148"/>
      <c r="AV20" s="148"/>
      <c r="AW20" s="148"/>
      <c r="AX20" s="148"/>
      <c r="AY20" s="148"/>
      <c r="AZ20" s="145">
        <f>SUM(AZ21:AZ21)</f>
        <v>0</v>
      </c>
      <c r="BA20" s="148"/>
      <c r="BB20" s="148"/>
      <c r="BC20" s="148"/>
      <c r="BD20" s="148"/>
      <c r="BE20" s="148"/>
      <c r="BF20" s="148"/>
      <c r="BG20" s="145">
        <f>SUM(BG21:BG21)</f>
        <v>0</v>
      </c>
      <c r="BH20" s="148"/>
      <c r="BI20" s="148"/>
      <c r="BJ20" s="148"/>
      <c r="BK20" s="148"/>
      <c r="BL20" s="148"/>
      <c r="BM20" s="148"/>
      <c r="BN20" s="145">
        <f>SUM(BN21:BN21)</f>
        <v>0</v>
      </c>
    </row>
    <row r="21" spans="1:66" s="35" customFormat="1" ht="18" customHeight="1" outlineLevel="1" x14ac:dyDescent="0.25">
      <c r="A21" s="133"/>
      <c r="B21" s="66"/>
      <c r="C21" s="133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</row>
    <row r="22" spans="1:66" s="137" customFormat="1" x14ac:dyDescent="0.25">
      <c r="A22" s="134"/>
      <c r="B22" s="135" t="str">
        <f>'Приложение 1'!B21</f>
        <v>ИТОГО</v>
      </c>
      <c r="C22" s="134"/>
      <c r="D22" s="148"/>
      <c r="E22" s="148"/>
      <c r="F22" s="148"/>
      <c r="G22" s="148"/>
      <c r="H22" s="148"/>
      <c r="I22" s="148"/>
      <c r="J22" s="145">
        <f>J15+J17+J20</f>
        <v>607.35431002263351</v>
      </c>
      <c r="K22" s="148"/>
      <c r="L22" s="148"/>
      <c r="M22" s="148"/>
      <c r="N22" s="148"/>
      <c r="O22" s="148"/>
      <c r="P22" s="148"/>
      <c r="Q22" s="145">
        <f>Q15+Q17+Q20</f>
        <v>0</v>
      </c>
      <c r="R22" s="148"/>
      <c r="S22" s="148"/>
      <c r="T22" s="148"/>
      <c r="U22" s="148"/>
      <c r="V22" s="148"/>
      <c r="W22" s="148"/>
      <c r="X22" s="145">
        <f>X15+X17+X20</f>
        <v>184.65698278000002</v>
      </c>
      <c r="Y22" s="148"/>
      <c r="Z22" s="148"/>
      <c r="AA22" s="148"/>
      <c r="AB22" s="148"/>
      <c r="AC22" s="148"/>
      <c r="AD22" s="148"/>
      <c r="AE22" s="145">
        <f>AE15+AE17+AE20</f>
        <v>201.72741711309467</v>
      </c>
      <c r="AF22" s="148"/>
      <c r="AG22" s="148"/>
      <c r="AH22" s="148"/>
      <c r="AI22" s="148"/>
      <c r="AJ22" s="148"/>
      <c r="AK22" s="148"/>
      <c r="AL22" s="145">
        <f>AL15+AL17+AL20</f>
        <v>0</v>
      </c>
      <c r="AM22" s="148"/>
      <c r="AN22" s="148"/>
      <c r="AO22" s="148"/>
      <c r="AP22" s="148"/>
      <c r="AQ22" s="148"/>
      <c r="AR22" s="148"/>
      <c r="AS22" s="145">
        <f>AS15+AS17+AS20</f>
        <v>220.96991012953879</v>
      </c>
      <c r="AT22" s="148"/>
      <c r="AU22" s="148"/>
      <c r="AV22" s="148"/>
      <c r="AW22" s="148"/>
      <c r="AX22" s="148"/>
      <c r="AY22" s="148"/>
      <c r="AZ22" s="145">
        <f>AZ15+AZ17+AZ20</f>
        <v>0</v>
      </c>
      <c r="BA22" s="148"/>
      <c r="BB22" s="148"/>
      <c r="BC22" s="148"/>
      <c r="BD22" s="148"/>
      <c r="BE22" s="148"/>
      <c r="BF22" s="148"/>
      <c r="BG22" s="145">
        <f>BG15+BG17+BG20</f>
        <v>607.35431002263351</v>
      </c>
      <c r="BH22" s="148"/>
      <c r="BI22" s="148"/>
      <c r="BJ22" s="148"/>
      <c r="BK22" s="148"/>
      <c r="BL22" s="148"/>
      <c r="BM22" s="148"/>
      <c r="BN22" s="145">
        <f>BN15+BN17+BN20</f>
        <v>0</v>
      </c>
    </row>
    <row r="24" spans="1:66" s="35" customFormat="1" ht="23.25" hidden="1" customHeight="1" outlineLevel="1" x14ac:dyDescent="0.25">
      <c r="A24" s="227" t="s">
        <v>157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160"/>
      <c r="BI24" s="77"/>
    </row>
    <row r="25" spans="1:66" s="35" customFormat="1" ht="23.25" hidden="1" customHeight="1" outlineLevel="1" x14ac:dyDescent="0.25">
      <c r="A25" s="227" t="s">
        <v>155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160"/>
      <c r="BI25" s="77"/>
    </row>
    <row r="26" spans="1:66" ht="37.5" hidden="1" customHeight="1" outlineLevel="1" x14ac:dyDescent="0.25">
      <c r="A26" s="235" t="s">
        <v>158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</row>
    <row r="27" spans="1:66" ht="16.5" hidden="1" customHeight="1" outlineLevel="1" x14ac:dyDescent="0.25">
      <c r="A27" s="235" t="s">
        <v>143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</row>
    <row r="28" spans="1:66" ht="19.5" hidden="1" customHeight="1" outlineLevel="1" x14ac:dyDescent="0.25">
      <c r="A28" s="235" t="s">
        <v>187</v>
      </c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</row>
    <row r="29" spans="1:66" ht="19.5" hidden="1" customHeight="1" outlineLevel="1" x14ac:dyDescent="0.25">
      <c r="A29" s="235" t="s">
        <v>144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</row>
    <row r="30" spans="1:66" ht="38.25" hidden="1" customHeight="1" outlineLevel="1" x14ac:dyDescent="0.25">
      <c r="A30" s="257" t="s">
        <v>164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</row>
    <row r="31" spans="1:66" s="35" customFormat="1" ht="21.75" customHeight="1" collapsed="1" x14ac:dyDescent="0.25">
      <c r="A31" s="157"/>
      <c r="B31" s="157"/>
      <c r="C31" s="157"/>
      <c r="D31" s="157"/>
      <c r="E31" s="157"/>
      <c r="F31" s="157"/>
      <c r="G31" s="157"/>
      <c r="H31" s="157"/>
      <c r="I31" s="157"/>
      <c r="J31" s="157"/>
      <c r="K31" s="199"/>
      <c r="L31" s="199"/>
      <c r="M31" s="199"/>
      <c r="N31" s="199"/>
      <c r="O31" s="199"/>
      <c r="P31" s="199"/>
      <c r="Q31" s="199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99"/>
      <c r="AG31" s="199"/>
      <c r="AH31" s="199"/>
      <c r="AI31" s="199"/>
      <c r="AJ31" s="199"/>
      <c r="AK31" s="199"/>
      <c r="AL31" s="199"/>
      <c r="AM31" s="157"/>
      <c r="AN31" s="157"/>
      <c r="AO31" s="157"/>
      <c r="AP31" s="157"/>
      <c r="AQ31" s="157"/>
      <c r="AR31" s="157"/>
      <c r="AS31" s="157"/>
      <c r="AT31" s="199"/>
      <c r="AU31" s="199"/>
      <c r="AV31" s="199"/>
      <c r="AW31" s="199"/>
      <c r="AX31" s="199"/>
      <c r="AY31" s="199"/>
      <c r="AZ31" s="199"/>
      <c r="BA31" s="157"/>
      <c r="BB31" s="157"/>
      <c r="BC31" s="157"/>
      <c r="BD31" s="157"/>
      <c r="BE31" s="157"/>
      <c r="BF31" s="157"/>
      <c r="BG31" s="157"/>
      <c r="BH31" s="160"/>
      <c r="BI31" s="159"/>
    </row>
    <row r="33" spans="2:57" outlineLevel="1" x14ac:dyDescent="0.25">
      <c r="B33" s="28" t="s">
        <v>238</v>
      </c>
      <c r="BC33" s="1"/>
      <c r="BE33" s="28" t="s">
        <v>240</v>
      </c>
    </row>
    <row r="34" spans="2:57" outlineLevel="1" x14ac:dyDescent="0.25">
      <c r="B34" s="159" t="s">
        <v>239</v>
      </c>
    </row>
    <row r="36" spans="2:57" x14ac:dyDescent="0.25">
      <c r="Q36" s="28"/>
      <c r="AL36" s="28"/>
      <c r="AZ36" s="122"/>
    </row>
  </sheetData>
  <mergeCells count="33">
    <mergeCell ref="AT11:AZ11"/>
    <mergeCell ref="BH11:BN11"/>
    <mergeCell ref="BH12:BN12"/>
    <mergeCell ref="R10:BN10"/>
    <mergeCell ref="Y11:AE11"/>
    <mergeCell ref="R12:X12"/>
    <mergeCell ref="AM11:AS11"/>
    <mergeCell ref="AM12:AS12"/>
    <mergeCell ref="K12:Q12"/>
    <mergeCell ref="D10:Q11"/>
    <mergeCell ref="AF11:AL11"/>
    <mergeCell ref="AF12:AL12"/>
    <mergeCell ref="A4:AE4"/>
    <mergeCell ref="A5:AE5"/>
    <mergeCell ref="A7:AE7"/>
    <mergeCell ref="A8:AE8"/>
    <mergeCell ref="A9:AE9"/>
    <mergeCell ref="A24:BG24"/>
    <mergeCell ref="A25:BG25"/>
    <mergeCell ref="BA12:BG12"/>
    <mergeCell ref="D12:J12"/>
    <mergeCell ref="A30:BG30"/>
    <mergeCell ref="A26:BG26"/>
    <mergeCell ref="A27:BG27"/>
    <mergeCell ref="A28:BG28"/>
    <mergeCell ref="A29:BG29"/>
    <mergeCell ref="AT12:AZ12"/>
    <mergeCell ref="A10:A13"/>
    <mergeCell ref="R11:X11"/>
    <mergeCell ref="BA11:BG11"/>
    <mergeCell ref="Y12:AE12"/>
    <mergeCell ref="C10:C13"/>
    <mergeCell ref="B10:B13"/>
  </mergeCells>
  <pageMargins left="0.35433070866141736" right="0.35433070866141736" top="0.39370078740157483" bottom="0.35433070866141736" header="0.31496062992125984" footer="0.15748031496062992"/>
  <pageSetup paperSize="8" scale="85" fitToWidth="2" orientation="landscape" r:id="rId1"/>
  <headerFooter differentFirst="1">
    <oddHeader>&amp;C&amp;P</oddHeader>
  </headerFooter>
  <colBreaks count="1" manualBreakCount="1">
    <brk id="31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8"/>
  <sheetViews>
    <sheetView zoomScale="80" zoomScaleNormal="80" zoomScaleSheetLayoutView="90" workbookViewId="0">
      <pane xSplit="3" ySplit="16" topLeftCell="D24" activePane="bottomRight" state="frozen"/>
      <selection pane="topRight" activeCell="D1" sqref="D1"/>
      <selection pane="bottomLeft" activeCell="A17" sqref="A17"/>
      <selection pane="bottomRight" activeCell="E80" sqref="E80"/>
    </sheetView>
  </sheetViews>
  <sheetFormatPr defaultColWidth="9" defaultRowHeight="15.75" outlineLevelRow="1" outlineLevelCol="1" x14ac:dyDescent="0.25"/>
  <cols>
    <col min="1" max="1" width="8.875" style="176" customWidth="1"/>
    <col min="2" max="2" width="60.75" style="46" customWidth="1"/>
    <col min="3" max="3" width="16.25" style="47" hidden="1" customWidth="1"/>
    <col min="4" max="4" width="16.625" style="47" customWidth="1"/>
    <col min="5" max="5" width="17.125" style="47" customWidth="1"/>
    <col min="6" max="6" width="17.125" style="47" hidden="1" customWidth="1" outlineLevel="1"/>
    <col min="7" max="7" width="17.125" style="47" customWidth="1" collapsed="1"/>
    <col min="8" max="8" width="17.125" style="47" hidden="1" customWidth="1" outlineLevel="1"/>
    <col min="9" max="9" width="17.75" style="47" customWidth="1" collapsed="1"/>
    <col min="10" max="10" width="16" style="47" hidden="1" customWidth="1" outlineLevel="1"/>
    <col min="11" max="11" width="9" style="47" collapsed="1"/>
    <col min="12" max="251" width="9" style="47"/>
    <col min="252" max="252" width="8.875" style="47" customWidth="1"/>
    <col min="253" max="253" width="72.75" style="47" customWidth="1"/>
    <col min="254" max="254" width="10.75" style="47" customWidth="1"/>
    <col min="255" max="255" width="8.625" style="47" customWidth="1"/>
    <col min="256" max="256" width="9" style="47" customWidth="1"/>
    <col min="257" max="257" width="13.375" style="47" customWidth="1"/>
    <col min="258" max="258" width="17.125" style="47" customWidth="1"/>
    <col min="259" max="259" width="13.25" style="47" customWidth="1"/>
    <col min="260" max="260" width="17.375" style="47" customWidth="1"/>
    <col min="261" max="261" width="13.125" style="47" customWidth="1"/>
    <col min="262" max="262" width="16.5" style="47" customWidth="1"/>
    <col min="263" max="263" width="13.25" style="47" customWidth="1"/>
    <col min="264" max="264" width="17.125" style="47" customWidth="1"/>
    <col min="265" max="265" width="91.875" style="47" customWidth="1"/>
    <col min="266" max="266" width="157.375" style="47" customWidth="1"/>
    <col min="267" max="507" width="9" style="47"/>
    <col min="508" max="508" width="8.875" style="47" customWidth="1"/>
    <col min="509" max="509" width="72.75" style="47" customWidth="1"/>
    <col min="510" max="510" width="10.75" style="47" customWidth="1"/>
    <col min="511" max="511" width="8.625" style="47" customWidth="1"/>
    <col min="512" max="512" width="9" style="47" customWidth="1"/>
    <col min="513" max="513" width="13.375" style="47" customWidth="1"/>
    <col min="514" max="514" width="17.125" style="47" customWidth="1"/>
    <col min="515" max="515" width="13.25" style="47" customWidth="1"/>
    <col min="516" max="516" width="17.375" style="47" customWidth="1"/>
    <col min="517" max="517" width="13.125" style="47" customWidth="1"/>
    <col min="518" max="518" width="16.5" style="47" customWidth="1"/>
    <col min="519" max="519" width="13.25" style="47" customWidth="1"/>
    <col min="520" max="520" width="17.125" style="47" customWidth="1"/>
    <col min="521" max="521" width="91.875" style="47" customWidth="1"/>
    <col min="522" max="522" width="157.375" style="47" customWidth="1"/>
    <col min="523" max="763" width="9" style="47"/>
    <col min="764" max="764" width="8.875" style="47" customWidth="1"/>
    <col min="765" max="765" width="72.75" style="47" customWidth="1"/>
    <col min="766" max="766" width="10.75" style="47" customWidth="1"/>
    <col min="767" max="767" width="8.625" style="47" customWidth="1"/>
    <col min="768" max="768" width="9" style="47" customWidth="1"/>
    <col min="769" max="769" width="13.375" style="47" customWidth="1"/>
    <col min="770" max="770" width="17.125" style="47" customWidth="1"/>
    <col min="771" max="771" width="13.25" style="47" customWidth="1"/>
    <col min="772" max="772" width="17.375" style="47" customWidth="1"/>
    <col min="773" max="773" width="13.125" style="47" customWidth="1"/>
    <col min="774" max="774" width="16.5" style="47" customWidth="1"/>
    <col min="775" max="775" width="13.25" style="47" customWidth="1"/>
    <col min="776" max="776" width="17.125" style="47" customWidth="1"/>
    <col min="777" max="777" width="91.875" style="47" customWidth="1"/>
    <col min="778" max="778" width="157.375" style="47" customWidth="1"/>
    <col min="779" max="1019" width="9" style="47"/>
    <col min="1020" max="1020" width="8.875" style="47" customWidth="1"/>
    <col min="1021" max="1021" width="72.75" style="47" customWidth="1"/>
    <col min="1022" max="1022" width="10.75" style="47" customWidth="1"/>
    <col min="1023" max="1023" width="8.625" style="47" customWidth="1"/>
    <col min="1024" max="1024" width="9" style="47" customWidth="1"/>
    <col min="1025" max="1025" width="13.375" style="47" customWidth="1"/>
    <col min="1026" max="1026" width="17.125" style="47" customWidth="1"/>
    <col min="1027" max="1027" width="13.25" style="47" customWidth="1"/>
    <col min="1028" max="1028" width="17.375" style="47" customWidth="1"/>
    <col min="1029" max="1029" width="13.125" style="47" customWidth="1"/>
    <col min="1030" max="1030" width="16.5" style="47" customWidth="1"/>
    <col min="1031" max="1031" width="13.25" style="47" customWidth="1"/>
    <col min="1032" max="1032" width="17.125" style="47" customWidth="1"/>
    <col min="1033" max="1033" width="91.875" style="47" customWidth="1"/>
    <col min="1034" max="1034" width="157.375" style="47" customWidth="1"/>
    <col min="1035" max="1275" width="9" style="47"/>
    <col min="1276" max="1276" width="8.875" style="47" customWidth="1"/>
    <col min="1277" max="1277" width="72.75" style="47" customWidth="1"/>
    <col min="1278" max="1278" width="10.75" style="47" customWidth="1"/>
    <col min="1279" max="1279" width="8.625" style="47" customWidth="1"/>
    <col min="1280" max="1280" width="9" style="47" customWidth="1"/>
    <col min="1281" max="1281" width="13.375" style="47" customWidth="1"/>
    <col min="1282" max="1282" width="17.125" style="47" customWidth="1"/>
    <col min="1283" max="1283" width="13.25" style="47" customWidth="1"/>
    <col min="1284" max="1284" width="17.375" style="47" customWidth="1"/>
    <col min="1285" max="1285" width="13.125" style="47" customWidth="1"/>
    <col min="1286" max="1286" width="16.5" style="47" customWidth="1"/>
    <col min="1287" max="1287" width="13.25" style="47" customWidth="1"/>
    <col min="1288" max="1288" width="17.125" style="47" customWidth="1"/>
    <col min="1289" max="1289" width="91.875" style="47" customWidth="1"/>
    <col min="1290" max="1290" width="157.375" style="47" customWidth="1"/>
    <col min="1291" max="1531" width="9" style="47"/>
    <col min="1532" max="1532" width="8.875" style="47" customWidth="1"/>
    <col min="1533" max="1533" width="72.75" style="47" customWidth="1"/>
    <col min="1534" max="1534" width="10.75" style="47" customWidth="1"/>
    <col min="1535" max="1535" width="8.625" style="47" customWidth="1"/>
    <col min="1536" max="1536" width="9" style="47" customWidth="1"/>
    <col min="1537" max="1537" width="13.375" style="47" customWidth="1"/>
    <col min="1538" max="1538" width="17.125" style="47" customWidth="1"/>
    <col min="1539" max="1539" width="13.25" style="47" customWidth="1"/>
    <col min="1540" max="1540" width="17.375" style="47" customWidth="1"/>
    <col min="1541" max="1541" width="13.125" style="47" customWidth="1"/>
    <col min="1542" max="1542" width="16.5" style="47" customWidth="1"/>
    <col min="1543" max="1543" width="13.25" style="47" customWidth="1"/>
    <col min="1544" max="1544" width="17.125" style="47" customWidth="1"/>
    <col min="1545" max="1545" width="91.875" style="47" customWidth="1"/>
    <col min="1546" max="1546" width="157.375" style="47" customWidth="1"/>
    <col min="1547" max="1787" width="9" style="47"/>
    <col min="1788" max="1788" width="8.875" style="47" customWidth="1"/>
    <col min="1789" max="1789" width="72.75" style="47" customWidth="1"/>
    <col min="1790" max="1790" width="10.75" style="47" customWidth="1"/>
    <col min="1791" max="1791" width="8.625" style="47" customWidth="1"/>
    <col min="1792" max="1792" width="9" style="47" customWidth="1"/>
    <col min="1793" max="1793" width="13.375" style="47" customWidth="1"/>
    <col min="1794" max="1794" width="17.125" style="47" customWidth="1"/>
    <col min="1795" max="1795" width="13.25" style="47" customWidth="1"/>
    <col min="1796" max="1796" width="17.375" style="47" customWidth="1"/>
    <col min="1797" max="1797" width="13.125" style="47" customWidth="1"/>
    <col min="1798" max="1798" width="16.5" style="47" customWidth="1"/>
    <col min="1799" max="1799" width="13.25" style="47" customWidth="1"/>
    <col min="1800" max="1800" width="17.125" style="47" customWidth="1"/>
    <col min="1801" max="1801" width="91.875" style="47" customWidth="1"/>
    <col min="1802" max="1802" width="157.375" style="47" customWidth="1"/>
    <col min="1803" max="2043" width="9" style="47"/>
    <col min="2044" max="2044" width="8.875" style="47" customWidth="1"/>
    <col min="2045" max="2045" width="72.75" style="47" customWidth="1"/>
    <col min="2046" max="2046" width="10.75" style="47" customWidth="1"/>
    <col min="2047" max="2047" width="8.625" style="47" customWidth="1"/>
    <col min="2048" max="2048" width="9" style="47" customWidth="1"/>
    <col min="2049" max="2049" width="13.375" style="47" customWidth="1"/>
    <col min="2050" max="2050" width="17.125" style="47" customWidth="1"/>
    <col min="2051" max="2051" width="13.25" style="47" customWidth="1"/>
    <col min="2052" max="2052" width="17.375" style="47" customWidth="1"/>
    <col min="2053" max="2053" width="13.125" style="47" customWidth="1"/>
    <col min="2054" max="2054" width="16.5" style="47" customWidth="1"/>
    <col min="2055" max="2055" width="13.25" style="47" customWidth="1"/>
    <col min="2056" max="2056" width="17.125" style="47" customWidth="1"/>
    <col min="2057" max="2057" width="91.875" style="47" customWidth="1"/>
    <col min="2058" max="2058" width="157.375" style="47" customWidth="1"/>
    <col min="2059" max="2299" width="9" style="47"/>
    <col min="2300" max="2300" width="8.875" style="47" customWidth="1"/>
    <col min="2301" max="2301" width="72.75" style="47" customWidth="1"/>
    <col min="2302" max="2302" width="10.75" style="47" customWidth="1"/>
    <col min="2303" max="2303" width="8.625" style="47" customWidth="1"/>
    <col min="2304" max="2304" width="9" style="47" customWidth="1"/>
    <col min="2305" max="2305" width="13.375" style="47" customWidth="1"/>
    <col min="2306" max="2306" width="17.125" style="47" customWidth="1"/>
    <col min="2307" max="2307" width="13.25" style="47" customWidth="1"/>
    <col min="2308" max="2308" width="17.375" style="47" customWidth="1"/>
    <col min="2309" max="2309" width="13.125" style="47" customWidth="1"/>
    <col min="2310" max="2310" width="16.5" style="47" customWidth="1"/>
    <col min="2311" max="2311" width="13.25" style="47" customWidth="1"/>
    <col min="2312" max="2312" width="17.125" style="47" customWidth="1"/>
    <col min="2313" max="2313" width="91.875" style="47" customWidth="1"/>
    <col min="2314" max="2314" width="157.375" style="47" customWidth="1"/>
    <col min="2315" max="2555" width="9" style="47"/>
    <col min="2556" max="2556" width="8.875" style="47" customWidth="1"/>
    <col min="2557" max="2557" width="72.75" style="47" customWidth="1"/>
    <col min="2558" max="2558" width="10.75" style="47" customWidth="1"/>
    <col min="2559" max="2559" width="8.625" style="47" customWidth="1"/>
    <col min="2560" max="2560" width="9" style="47" customWidth="1"/>
    <col min="2561" max="2561" width="13.375" style="47" customWidth="1"/>
    <col min="2562" max="2562" width="17.125" style="47" customWidth="1"/>
    <col min="2563" max="2563" width="13.25" style="47" customWidth="1"/>
    <col min="2564" max="2564" width="17.375" style="47" customWidth="1"/>
    <col min="2565" max="2565" width="13.125" style="47" customWidth="1"/>
    <col min="2566" max="2566" width="16.5" style="47" customWidth="1"/>
    <col min="2567" max="2567" width="13.25" style="47" customWidth="1"/>
    <col min="2568" max="2568" width="17.125" style="47" customWidth="1"/>
    <col min="2569" max="2569" width="91.875" style="47" customWidth="1"/>
    <col min="2570" max="2570" width="157.375" style="47" customWidth="1"/>
    <col min="2571" max="2811" width="9" style="47"/>
    <col min="2812" max="2812" width="8.875" style="47" customWidth="1"/>
    <col min="2813" max="2813" width="72.75" style="47" customWidth="1"/>
    <col min="2814" max="2814" width="10.75" style="47" customWidth="1"/>
    <col min="2815" max="2815" width="8.625" style="47" customWidth="1"/>
    <col min="2816" max="2816" width="9" style="47" customWidth="1"/>
    <col min="2817" max="2817" width="13.375" style="47" customWidth="1"/>
    <col min="2818" max="2818" width="17.125" style="47" customWidth="1"/>
    <col min="2819" max="2819" width="13.25" style="47" customWidth="1"/>
    <col min="2820" max="2820" width="17.375" style="47" customWidth="1"/>
    <col min="2821" max="2821" width="13.125" style="47" customWidth="1"/>
    <col min="2822" max="2822" width="16.5" style="47" customWidth="1"/>
    <col min="2823" max="2823" width="13.25" style="47" customWidth="1"/>
    <col min="2824" max="2824" width="17.125" style="47" customWidth="1"/>
    <col min="2825" max="2825" width="91.875" style="47" customWidth="1"/>
    <col min="2826" max="2826" width="157.375" style="47" customWidth="1"/>
    <col min="2827" max="3067" width="9" style="47"/>
    <col min="3068" max="3068" width="8.875" style="47" customWidth="1"/>
    <col min="3069" max="3069" width="72.75" style="47" customWidth="1"/>
    <col min="3070" max="3070" width="10.75" style="47" customWidth="1"/>
    <col min="3071" max="3071" width="8.625" style="47" customWidth="1"/>
    <col min="3072" max="3072" width="9" style="47" customWidth="1"/>
    <col min="3073" max="3073" width="13.375" style="47" customWidth="1"/>
    <col min="3074" max="3074" width="17.125" style="47" customWidth="1"/>
    <col min="3075" max="3075" width="13.25" style="47" customWidth="1"/>
    <col min="3076" max="3076" width="17.375" style="47" customWidth="1"/>
    <col min="3077" max="3077" width="13.125" style="47" customWidth="1"/>
    <col min="3078" max="3078" width="16.5" style="47" customWidth="1"/>
    <col min="3079" max="3079" width="13.25" style="47" customWidth="1"/>
    <col min="3080" max="3080" width="17.125" style="47" customWidth="1"/>
    <col min="3081" max="3081" width="91.875" style="47" customWidth="1"/>
    <col min="3082" max="3082" width="157.375" style="47" customWidth="1"/>
    <col min="3083" max="3323" width="9" style="47"/>
    <col min="3324" max="3324" width="8.875" style="47" customWidth="1"/>
    <col min="3325" max="3325" width="72.75" style="47" customWidth="1"/>
    <col min="3326" max="3326" width="10.75" style="47" customWidth="1"/>
    <col min="3327" max="3327" width="8.625" style="47" customWidth="1"/>
    <col min="3328" max="3328" width="9" style="47" customWidth="1"/>
    <col min="3329" max="3329" width="13.375" style="47" customWidth="1"/>
    <col min="3330" max="3330" width="17.125" style="47" customWidth="1"/>
    <col min="3331" max="3331" width="13.25" style="47" customWidth="1"/>
    <col min="3332" max="3332" width="17.375" style="47" customWidth="1"/>
    <col min="3333" max="3333" width="13.125" style="47" customWidth="1"/>
    <col min="3334" max="3334" width="16.5" style="47" customWidth="1"/>
    <col min="3335" max="3335" width="13.25" style="47" customWidth="1"/>
    <col min="3336" max="3336" width="17.125" style="47" customWidth="1"/>
    <col min="3337" max="3337" width="91.875" style="47" customWidth="1"/>
    <col min="3338" max="3338" width="157.375" style="47" customWidth="1"/>
    <col min="3339" max="3579" width="9" style="47"/>
    <col min="3580" max="3580" width="8.875" style="47" customWidth="1"/>
    <col min="3581" max="3581" width="72.75" style="47" customWidth="1"/>
    <col min="3582" max="3582" width="10.75" style="47" customWidth="1"/>
    <col min="3583" max="3583" width="8.625" style="47" customWidth="1"/>
    <col min="3584" max="3584" width="9" style="47" customWidth="1"/>
    <col min="3585" max="3585" width="13.375" style="47" customWidth="1"/>
    <col min="3586" max="3586" width="17.125" style="47" customWidth="1"/>
    <col min="3587" max="3587" width="13.25" style="47" customWidth="1"/>
    <col min="3588" max="3588" width="17.375" style="47" customWidth="1"/>
    <col min="3589" max="3589" width="13.125" style="47" customWidth="1"/>
    <col min="3590" max="3590" width="16.5" style="47" customWidth="1"/>
    <col min="3591" max="3591" width="13.25" style="47" customWidth="1"/>
    <col min="3592" max="3592" width="17.125" style="47" customWidth="1"/>
    <col min="3593" max="3593" width="91.875" style="47" customWidth="1"/>
    <col min="3594" max="3594" width="157.375" style="47" customWidth="1"/>
    <col min="3595" max="3835" width="9" style="47"/>
    <col min="3836" max="3836" width="8.875" style="47" customWidth="1"/>
    <col min="3837" max="3837" width="72.75" style="47" customWidth="1"/>
    <col min="3838" max="3838" width="10.75" style="47" customWidth="1"/>
    <col min="3839" max="3839" width="8.625" style="47" customWidth="1"/>
    <col min="3840" max="3840" width="9" style="47" customWidth="1"/>
    <col min="3841" max="3841" width="13.375" style="47" customWidth="1"/>
    <col min="3842" max="3842" width="17.125" style="47" customWidth="1"/>
    <col min="3843" max="3843" width="13.25" style="47" customWidth="1"/>
    <col min="3844" max="3844" width="17.375" style="47" customWidth="1"/>
    <col min="3845" max="3845" width="13.125" style="47" customWidth="1"/>
    <col min="3846" max="3846" width="16.5" style="47" customWidth="1"/>
    <col min="3847" max="3847" width="13.25" style="47" customWidth="1"/>
    <col min="3848" max="3848" width="17.125" style="47" customWidth="1"/>
    <col min="3849" max="3849" width="91.875" style="47" customWidth="1"/>
    <col min="3850" max="3850" width="157.375" style="47" customWidth="1"/>
    <col min="3851" max="4091" width="9" style="47"/>
    <col min="4092" max="4092" width="8.875" style="47" customWidth="1"/>
    <col min="4093" max="4093" width="72.75" style="47" customWidth="1"/>
    <col min="4094" max="4094" width="10.75" style="47" customWidth="1"/>
    <col min="4095" max="4095" width="8.625" style="47" customWidth="1"/>
    <col min="4096" max="4096" width="9" style="47" customWidth="1"/>
    <col min="4097" max="4097" width="13.375" style="47" customWidth="1"/>
    <col min="4098" max="4098" width="17.125" style="47" customWidth="1"/>
    <col min="4099" max="4099" width="13.25" style="47" customWidth="1"/>
    <col min="4100" max="4100" width="17.375" style="47" customWidth="1"/>
    <col min="4101" max="4101" width="13.125" style="47" customWidth="1"/>
    <col min="4102" max="4102" width="16.5" style="47" customWidth="1"/>
    <col min="4103" max="4103" width="13.25" style="47" customWidth="1"/>
    <col min="4104" max="4104" width="17.125" style="47" customWidth="1"/>
    <col min="4105" max="4105" width="91.875" style="47" customWidth="1"/>
    <col min="4106" max="4106" width="157.375" style="47" customWidth="1"/>
    <col min="4107" max="4347" width="9" style="47"/>
    <col min="4348" max="4348" width="8.875" style="47" customWidth="1"/>
    <col min="4349" max="4349" width="72.75" style="47" customWidth="1"/>
    <col min="4350" max="4350" width="10.75" style="47" customWidth="1"/>
    <col min="4351" max="4351" width="8.625" style="47" customWidth="1"/>
    <col min="4352" max="4352" width="9" style="47" customWidth="1"/>
    <col min="4353" max="4353" width="13.375" style="47" customWidth="1"/>
    <col min="4354" max="4354" width="17.125" style="47" customWidth="1"/>
    <col min="4355" max="4355" width="13.25" style="47" customWidth="1"/>
    <col min="4356" max="4356" width="17.375" style="47" customWidth="1"/>
    <col min="4357" max="4357" width="13.125" style="47" customWidth="1"/>
    <col min="4358" max="4358" width="16.5" style="47" customWidth="1"/>
    <col min="4359" max="4359" width="13.25" style="47" customWidth="1"/>
    <col min="4360" max="4360" width="17.125" style="47" customWidth="1"/>
    <col min="4361" max="4361" width="91.875" style="47" customWidth="1"/>
    <col min="4362" max="4362" width="157.375" style="47" customWidth="1"/>
    <col min="4363" max="4603" width="9" style="47"/>
    <col min="4604" max="4604" width="8.875" style="47" customWidth="1"/>
    <col min="4605" max="4605" width="72.75" style="47" customWidth="1"/>
    <col min="4606" max="4606" width="10.75" style="47" customWidth="1"/>
    <col min="4607" max="4607" width="8.625" style="47" customWidth="1"/>
    <col min="4608" max="4608" width="9" style="47" customWidth="1"/>
    <col min="4609" max="4609" width="13.375" style="47" customWidth="1"/>
    <col min="4610" max="4610" width="17.125" style="47" customWidth="1"/>
    <col min="4611" max="4611" width="13.25" style="47" customWidth="1"/>
    <col min="4612" max="4612" width="17.375" style="47" customWidth="1"/>
    <col min="4613" max="4613" width="13.125" style="47" customWidth="1"/>
    <col min="4614" max="4614" width="16.5" style="47" customWidth="1"/>
    <col min="4615" max="4615" width="13.25" style="47" customWidth="1"/>
    <col min="4616" max="4616" width="17.125" style="47" customWidth="1"/>
    <col min="4617" max="4617" width="91.875" style="47" customWidth="1"/>
    <col min="4618" max="4618" width="157.375" style="47" customWidth="1"/>
    <col min="4619" max="4859" width="9" style="47"/>
    <col min="4860" max="4860" width="8.875" style="47" customWidth="1"/>
    <col min="4861" max="4861" width="72.75" style="47" customWidth="1"/>
    <col min="4862" max="4862" width="10.75" style="47" customWidth="1"/>
    <col min="4863" max="4863" width="8.625" style="47" customWidth="1"/>
    <col min="4864" max="4864" width="9" style="47" customWidth="1"/>
    <col min="4865" max="4865" width="13.375" style="47" customWidth="1"/>
    <col min="4866" max="4866" width="17.125" style="47" customWidth="1"/>
    <col min="4867" max="4867" width="13.25" style="47" customWidth="1"/>
    <col min="4868" max="4868" width="17.375" style="47" customWidth="1"/>
    <col min="4869" max="4869" width="13.125" style="47" customWidth="1"/>
    <col min="4870" max="4870" width="16.5" style="47" customWidth="1"/>
    <col min="4871" max="4871" width="13.25" style="47" customWidth="1"/>
    <col min="4872" max="4872" width="17.125" style="47" customWidth="1"/>
    <col min="4873" max="4873" width="91.875" style="47" customWidth="1"/>
    <col min="4874" max="4874" width="157.375" style="47" customWidth="1"/>
    <col min="4875" max="5115" width="9" style="47"/>
    <col min="5116" max="5116" width="8.875" style="47" customWidth="1"/>
    <col min="5117" max="5117" width="72.75" style="47" customWidth="1"/>
    <col min="5118" max="5118" width="10.75" style="47" customWidth="1"/>
    <col min="5119" max="5119" width="8.625" style="47" customWidth="1"/>
    <col min="5120" max="5120" width="9" style="47" customWidth="1"/>
    <col min="5121" max="5121" width="13.375" style="47" customWidth="1"/>
    <col min="5122" max="5122" width="17.125" style="47" customWidth="1"/>
    <col min="5123" max="5123" width="13.25" style="47" customWidth="1"/>
    <col min="5124" max="5124" width="17.375" style="47" customWidth="1"/>
    <col min="5125" max="5125" width="13.125" style="47" customWidth="1"/>
    <col min="5126" max="5126" width="16.5" style="47" customWidth="1"/>
    <col min="5127" max="5127" width="13.25" style="47" customWidth="1"/>
    <col min="5128" max="5128" width="17.125" style="47" customWidth="1"/>
    <col min="5129" max="5129" width="91.875" style="47" customWidth="1"/>
    <col min="5130" max="5130" width="157.375" style="47" customWidth="1"/>
    <col min="5131" max="5371" width="9" style="47"/>
    <col min="5372" max="5372" width="8.875" style="47" customWidth="1"/>
    <col min="5373" max="5373" width="72.75" style="47" customWidth="1"/>
    <col min="5374" max="5374" width="10.75" style="47" customWidth="1"/>
    <col min="5375" max="5375" width="8.625" style="47" customWidth="1"/>
    <col min="5376" max="5376" width="9" style="47" customWidth="1"/>
    <col min="5377" max="5377" width="13.375" style="47" customWidth="1"/>
    <col min="5378" max="5378" width="17.125" style="47" customWidth="1"/>
    <col min="5379" max="5379" width="13.25" style="47" customWidth="1"/>
    <col min="5380" max="5380" width="17.375" style="47" customWidth="1"/>
    <col min="5381" max="5381" width="13.125" style="47" customWidth="1"/>
    <col min="5382" max="5382" width="16.5" style="47" customWidth="1"/>
    <col min="5383" max="5383" width="13.25" style="47" customWidth="1"/>
    <col min="5384" max="5384" width="17.125" style="47" customWidth="1"/>
    <col min="5385" max="5385" width="91.875" style="47" customWidth="1"/>
    <col min="5386" max="5386" width="157.375" style="47" customWidth="1"/>
    <col min="5387" max="5627" width="9" style="47"/>
    <col min="5628" max="5628" width="8.875" style="47" customWidth="1"/>
    <col min="5629" max="5629" width="72.75" style="47" customWidth="1"/>
    <col min="5630" max="5630" width="10.75" style="47" customWidth="1"/>
    <col min="5631" max="5631" width="8.625" style="47" customWidth="1"/>
    <col min="5632" max="5632" width="9" style="47" customWidth="1"/>
    <col min="5633" max="5633" width="13.375" style="47" customWidth="1"/>
    <col min="5634" max="5634" width="17.125" style="47" customWidth="1"/>
    <col min="5635" max="5635" width="13.25" style="47" customWidth="1"/>
    <col min="5636" max="5636" width="17.375" style="47" customWidth="1"/>
    <col min="5637" max="5637" width="13.125" style="47" customWidth="1"/>
    <col min="5638" max="5638" width="16.5" style="47" customWidth="1"/>
    <col min="5639" max="5639" width="13.25" style="47" customWidth="1"/>
    <col min="5640" max="5640" width="17.125" style="47" customWidth="1"/>
    <col min="5641" max="5641" width="91.875" style="47" customWidth="1"/>
    <col min="5642" max="5642" width="157.375" style="47" customWidth="1"/>
    <col min="5643" max="5883" width="9" style="47"/>
    <col min="5884" max="5884" width="8.875" style="47" customWidth="1"/>
    <col min="5885" max="5885" width="72.75" style="47" customWidth="1"/>
    <col min="5886" max="5886" width="10.75" style="47" customWidth="1"/>
    <col min="5887" max="5887" width="8.625" style="47" customWidth="1"/>
    <col min="5888" max="5888" width="9" style="47" customWidth="1"/>
    <col min="5889" max="5889" width="13.375" style="47" customWidth="1"/>
    <col min="5890" max="5890" width="17.125" style="47" customWidth="1"/>
    <col min="5891" max="5891" width="13.25" style="47" customWidth="1"/>
    <col min="5892" max="5892" width="17.375" style="47" customWidth="1"/>
    <col min="5893" max="5893" width="13.125" style="47" customWidth="1"/>
    <col min="5894" max="5894" width="16.5" style="47" customWidth="1"/>
    <col min="5895" max="5895" width="13.25" style="47" customWidth="1"/>
    <col min="5896" max="5896" width="17.125" style="47" customWidth="1"/>
    <col min="5897" max="5897" width="91.875" style="47" customWidth="1"/>
    <col min="5898" max="5898" width="157.375" style="47" customWidth="1"/>
    <col min="5899" max="6139" width="9" style="47"/>
    <col min="6140" max="6140" width="8.875" style="47" customWidth="1"/>
    <col min="6141" max="6141" width="72.75" style="47" customWidth="1"/>
    <col min="6142" max="6142" width="10.75" style="47" customWidth="1"/>
    <col min="6143" max="6143" width="8.625" style="47" customWidth="1"/>
    <col min="6144" max="6144" width="9" style="47" customWidth="1"/>
    <col min="6145" max="6145" width="13.375" style="47" customWidth="1"/>
    <col min="6146" max="6146" width="17.125" style="47" customWidth="1"/>
    <col min="6147" max="6147" width="13.25" style="47" customWidth="1"/>
    <col min="6148" max="6148" width="17.375" style="47" customWidth="1"/>
    <col min="6149" max="6149" width="13.125" style="47" customWidth="1"/>
    <col min="6150" max="6150" width="16.5" style="47" customWidth="1"/>
    <col min="6151" max="6151" width="13.25" style="47" customWidth="1"/>
    <col min="6152" max="6152" width="17.125" style="47" customWidth="1"/>
    <col min="6153" max="6153" width="91.875" style="47" customWidth="1"/>
    <col min="6154" max="6154" width="157.375" style="47" customWidth="1"/>
    <col min="6155" max="6395" width="9" style="47"/>
    <col min="6396" max="6396" width="8.875" style="47" customWidth="1"/>
    <col min="6397" max="6397" width="72.75" style="47" customWidth="1"/>
    <col min="6398" max="6398" width="10.75" style="47" customWidth="1"/>
    <col min="6399" max="6399" width="8.625" style="47" customWidth="1"/>
    <col min="6400" max="6400" width="9" style="47" customWidth="1"/>
    <col min="6401" max="6401" width="13.375" style="47" customWidth="1"/>
    <col min="6402" max="6402" width="17.125" style="47" customWidth="1"/>
    <col min="6403" max="6403" width="13.25" style="47" customWidth="1"/>
    <col min="6404" max="6404" width="17.375" style="47" customWidth="1"/>
    <col min="6405" max="6405" width="13.125" style="47" customWidth="1"/>
    <col min="6406" max="6406" width="16.5" style="47" customWidth="1"/>
    <col min="6407" max="6407" width="13.25" style="47" customWidth="1"/>
    <col min="6408" max="6408" width="17.125" style="47" customWidth="1"/>
    <col min="6409" max="6409" width="91.875" style="47" customWidth="1"/>
    <col min="6410" max="6410" width="157.375" style="47" customWidth="1"/>
    <col min="6411" max="6651" width="9" style="47"/>
    <col min="6652" max="6652" width="8.875" style="47" customWidth="1"/>
    <col min="6653" max="6653" width="72.75" style="47" customWidth="1"/>
    <col min="6654" max="6654" width="10.75" style="47" customWidth="1"/>
    <col min="6655" max="6655" width="8.625" style="47" customWidth="1"/>
    <col min="6656" max="6656" width="9" style="47" customWidth="1"/>
    <col min="6657" max="6657" width="13.375" style="47" customWidth="1"/>
    <col min="6658" max="6658" width="17.125" style="47" customWidth="1"/>
    <col min="6659" max="6659" width="13.25" style="47" customWidth="1"/>
    <col min="6660" max="6660" width="17.375" style="47" customWidth="1"/>
    <col min="6661" max="6661" width="13.125" style="47" customWidth="1"/>
    <col min="6662" max="6662" width="16.5" style="47" customWidth="1"/>
    <col min="6663" max="6663" width="13.25" style="47" customWidth="1"/>
    <col min="6664" max="6664" width="17.125" style="47" customWidth="1"/>
    <col min="6665" max="6665" width="91.875" style="47" customWidth="1"/>
    <col min="6666" max="6666" width="157.375" style="47" customWidth="1"/>
    <col min="6667" max="6907" width="9" style="47"/>
    <col min="6908" max="6908" width="8.875" style="47" customWidth="1"/>
    <col min="6909" max="6909" width="72.75" style="47" customWidth="1"/>
    <col min="6910" max="6910" width="10.75" style="47" customWidth="1"/>
    <col min="6911" max="6911" width="8.625" style="47" customWidth="1"/>
    <col min="6912" max="6912" width="9" style="47" customWidth="1"/>
    <col min="6913" max="6913" width="13.375" style="47" customWidth="1"/>
    <col min="6914" max="6914" width="17.125" style="47" customWidth="1"/>
    <col min="6915" max="6915" width="13.25" style="47" customWidth="1"/>
    <col min="6916" max="6916" width="17.375" style="47" customWidth="1"/>
    <col min="6917" max="6917" width="13.125" style="47" customWidth="1"/>
    <col min="6918" max="6918" width="16.5" style="47" customWidth="1"/>
    <col min="6919" max="6919" width="13.25" style="47" customWidth="1"/>
    <col min="6920" max="6920" width="17.125" style="47" customWidth="1"/>
    <col min="6921" max="6921" width="91.875" style="47" customWidth="1"/>
    <col min="6922" max="6922" width="157.375" style="47" customWidth="1"/>
    <col min="6923" max="7163" width="9" style="47"/>
    <col min="7164" max="7164" width="8.875" style="47" customWidth="1"/>
    <col min="7165" max="7165" width="72.75" style="47" customWidth="1"/>
    <col min="7166" max="7166" width="10.75" style="47" customWidth="1"/>
    <col min="7167" max="7167" width="8.625" style="47" customWidth="1"/>
    <col min="7168" max="7168" width="9" style="47" customWidth="1"/>
    <col min="7169" max="7169" width="13.375" style="47" customWidth="1"/>
    <col min="7170" max="7170" width="17.125" style="47" customWidth="1"/>
    <col min="7171" max="7171" width="13.25" style="47" customWidth="1"/>
    <col min="7172" max="7172" width="17.375" style="47" customWidth="1"/>
    <col min="7173" max="7173" width="13.125" style="47" customWidth="1"/>
    <col min="7174" max="7174" width="16.5" style="47" customWidth="1"/>
    <col min="7175" max="7175" width="13.25" style="47" customWidth="1"/>
    <col min="7176" max="7176" width="17.125" style="47" customWidth="1"/>
    <col min="7177" max="7177" width="91.875" style="47" customWidth="1"/>
    <col min="7178" max="7178" width="157.375" style="47" customWidth="1"/>
    <col min="7179" max="7419" width="9" style="47"/>
    <col min="7420" max="7420" width="8.875" style="47" customWidth="1"/>
    <col min="7421" max="7421" width="72.75" style="47" customWidth="1"/>
    <col min="7422" max="7422" width="10.75" style="47" customWidth="1"/>
    <col min="7423" max="7423" width="8.625" style="47" customWidth="1"/>
    <col min="7424" max="7424" width="9" style="47" customWidth="1"/>
    <col min="7425" max="7425" width="13.375" style="47" customWidth="1"/>
    <col min="7426" max="7426" width="17.125" style="47" customWidth="1"/>
    <col min="7427" max="7427" width="13.25" style="47" customWidth="1"/>
    <col min="7428" max="7428" width="17.375" style="47" customWidth="1"/>
    <col min="7429" max="7429" width="13.125" style="47" customWidth="1"/>
    <col min="7430" max="7430" width="16.5" style="47" customWidth="1"/>
    <col min="7431" max="7431" width="13.25" style="47" customWidth="1"/>
    <col min="7432" max="7432" width="17.125" style="47" customWidth="1"/>
    <col min="7433" max="7433" width="91.875" style="47" customWidth="1"/>
    <col min="7434" max="7434" width="157.375" style="47" customWidth="1"/>
    <col min="7435" max="7675" width="9" style="47"/>
    <col min="7676" max="7676" width="8.875" style="47" customWidth="1"/>
    <col min="7677" max="7677" width="72.75" style="47" customWidth="1"/>
    <col min="7678" max="7678" width="10.75" style="47" customWidth="1"/>
    <col min="7679" max="7679" width="8.625" style="47" customWidth="1"/>
    <col min="7680" max="7680" width="9" style="47" customWidth="1"/>
    <col min="7681" max="7681" width="13.375" style="47" customWidth="1"/>
    <col min="7682" max="7682" width="17.125" style="47" customWidth="1"/>
    <col min="7683" max="7683" width="13.25" style="47" customWidth="1"/>
    <col min="7684" max="7684" width="17.375" style="47" customWidth="1"/>
    <col min="7685" max="7685" width="13.125" style="47" customWidth="1"/>
    <col min="7686" max="7686" width="16.5" style="47" customWidth="1"/>
    <col min="7687" max="7687" width="13.25" style="47" customWidth="1"/>
    <col min="7688" max="7688" width="17.125" style="47" customWidth="1"/>
    <col min="7689" max="7689" width="91.875" style="47" customWidth="1"/>
    <col min="7690" max="7690" width="157.375" style="47" customWidth="1"/>
    <col min="7691" max="7931" width="9" style="47"/>
    <col min="7932" max="7932" width="8.875" style="47" customWidth="1"/>
    <col min="7933" max="7933" width="72.75" style="47" customWidth="1"/>
    <col min="7934" max="7934" width="10.75" style="47" customWidth="1"/>
    <col min="7935" max="7935" width="8.625" style="47" customWidth="1"/>
    <col min="7936" max="7936" width="9" style="47" customWidth="1"/>
    <col min="7937" max="7937" width="13.375" style="47" customWidth="1"/>
    <col min="7938" max="7938" width="17.125" style="47" customWidth="1"/>
    <col min="7939" max="7939" width="13.25" style="47" customWidth="1"/>
    <col min="7940" max="7940" width="17.375" style="47" customWidth="1"/>
    <col min="7941" max="7941" width="13.125" style="47" customWidth="1"/>
    <col min="7942" max="7942" width="16.5" style="47" customWidth="1"/>
    <col min="7943" max="7943" width="13.25" style="47" customWidth="1"/>
    <col min="7944" max="7944" width="17.125" style="47" customWidth="1"/>
    <col min="7945" max="7945" width="91.875" style="47" customWidth="1"/>
    <col min="7946" max="7946" width="157.375" style="47" customWidth="1"/>
    <col min="7947" max="8187" width="9" style="47"/>
    <col min="8188" max="8188" width="8.875" style="47" customWidth="1"/>
    <col min="8189" max="8189" width="72.75" style="47" customWidth="1"/>
    <col min="8190" max="8190" width="10.75" style="47" customWidth="1"/>
    <col min="8191" max="8191" width="8.625" style="47" customWidth="1"/>
    <col min="8192" max="8192" width="9" style="47" customWidth="1"/>
    <col min="8193" max="8193" width="13.375" style="47" customWidth="1"/>
    <col min="8194" max="8194" width="17.125" style="47" customWidth="1"/>
    <col min="8195" max="8195" width="13.25" style="47" customWidth="1"/>
    <col min="8196" max="8196" width="17.375" style="47" customWidth="1"/>
    <col min="8197" max="8197" width="13.125" style="47" customWidth="1"/>
    <col min="8198" max="8198" width="16.5" style="47" customWidth="1"/>
    <col min="8199" max="8199" width="13.25" style="47" customWidth="1"/>
    <col min="8200" max="8200" width="17.125" style="47" customWidth="1"/>
    <col min="8201" max="8201" width="91.875" style="47" customWidth="1"/>
    <col min="8202" max="8202" width="157.375" style="47" customWidth="1"/>
    <col min="8203" max="8443" width="9" style="47"/>
    <col min="8444" max="8444" width="8.875" style="47" customWidth="1"/>
    <col min="8445" max="8445" width="72.75" style="47" customWidth="1"/>
    <col min="8446" max="8446" width="10.75" style="47" customWidth="1"/>
    <col min="8447" max="8447" width="8.625" style="47" customWidth="1"/>
    <col min="8448" max="8448" width="9" style="47" customWidth="1"/>
    <col min="8449" max="8449" width="13.375" style="47" customWidth="1"/>
    <col min="8450" max="8450" width="17.125" style="47" customWidth="1"/>
    <col min="8451" max="8451" width="13.25" style="47" customWidth="1"/>
    <col min="8452" max="8452" width="17.375" style="47" customWidth="1"/>
    <col min="8453" max="8453" width="13.125" style="47" customWidth="1"/>
    <col min="8454" max="8454" width="16.5" style="47" customWidth="1"/>
    <col min="8455" max="8455" width="13.25" style="47" customWidth="1"/>
    <col min="8456" max="8456" width="17.125" style="47" customWidth="1"/>
    <col min="8457" max="8457" width="91.875" style="47" customWidth="1"/>
    <col min="8458" max="8458" width="157.375" style="47" customWidth="1"/>
    <col min="8459" max="8699" width="9" style="47"/>
    <col min="8700" max="8700" width="8.875" style="47" customWidth="1"/>
    <col min="8701" max="8701" width="72.75" style="47" customWidth="1"/>
    <col min="8702" max="8702" width="10.75" style="47" customWidth="1"/>
    <col min="8703" max="8703" width="8.625" style="47" customWidth="1"/>
    <col min="8704" max="8704" width="9" style="47" customWidth="1"/>
    <col min="8705" max="8705" width="13.375" style="47" customWidth="1"/>
    <col min="8706" max="8706" width="17.125" style="47" customWidth="1"/>
    <col min="8707" max="8707" width="13.25" style="47" customWidth="1"/>
    <col min="8708" max="8708" width="17.375" style="47" customWidth="1"/>
    <col min="8709" max="8709" width="13.125" style="47" customWidth="1"/>
    <col min="8710" max="8710" width="16.5" style="47" customWidth="1"/>
    <col min="8711" max="8711" width="13.25" style="47" customWidth="1"/>
    <col min="8712" max="8712" width="17.125" style="47" customWidth="1"/>
    <col min="8713" max="8713" width="91.875" style="47" customWidth="1"/>
    <col min="8714" max="8714" width="157.375" style="47" customWidth="1"/>
    <col min="8715" max="8955" width="9" style="47"/>
    <col min="8956" max="8956" width="8.875" style="47" customWidth="1"/>
    <col min="8957" max="8957" width="72.75" style="47" customWidth="1"/>
    <col min="8958" max="8958" width="10.75" style="47" customWidth="1"/>
    <col min="8959" max="8959" width="8.625" style="47" customWidth="1"/>
    <col min="8960" max="8960" width="9" style="47" customWidth="1"/>
    <col min="8961" max="8961" width="13.375" style="47" customWidth="1"/>
    <col min="8962" max="8962" width="17.125" style="47" customWidth="1"/>
    <col min="8963" max="8963" width="13.25" style="47" customWidth="1"/>
    <col min="8964" max="8964" width="17.375" style="47" customWidth="1"/>
    <col min="8965" max="8965" width="13.125" style="47" customWidth="1"/>
    <col min="8966" max="8966" width="16.5" style="47" customWidth="1"/>
    <col min="8967" max="8967" width="13.25" style="47" customWidth="1"/>
    <col min="8968" max="8968" width="17.125" style="47" customWidth="1"/>
    <col min="8969" max="8969" width="91.875" style="47" customWidth="1"/>
    <col min="8970" max="8970" width="157.375" style="47" customWidth="1"/>
    <col min="8971" max="9211" width="9" style="47"/>
    <col min="9212" max="9212" width="8.875" style="47" customWidth="1"/>
    <col min="9213" max="9213" width="72.75" style="47" customWidth="1"/>
    <col min="9214" max="9214" width="10.75" style="47" customWidth="1"/>
    <col min="9215" max="9215" width="8.625" style="47" customWidth="1"/>
    <col min="9216" max="9216" width="9" style="47" customWidth="1"/>
    <col min="9217" max="9217" width="13.375" style="47" customWidth="1"/>
    <col min="9218" max="9218" width="17.125" style="47" customWidth="1"/>
    <col min="9219" max="9219" width="13.25" style="47" customWidth="1"/>
    <col min="9220" max="9220" width="17.375" style="47" customWidth="1"/>
    <col min="9221" max="9221" width="13.125" style="47" customWidth="1"/>
    <col min="9222" max="9222" width="16.5" style="47" customWidth="1"/>
    <col min="9223" max="9223" width="13.25" style="47" customWidth="1"/>
    <col min="9224" max="9224" width="17.125" style="47" customWidth="1"/>
    <col min="9225" max="9225" width="91.875" style="47" customWidth="1"/>
    <col min="9226" max="9226" width="157.375" style="47" customWidth="1"/>
    <col min="9227" max="9467" width="9" style="47"/>
    <col min="9468" max="9468" width="8.875" style="47" customWidth="1"/>
    <col min="9469" max="9469" width="72.75" style="47" customWidth="1"/>
    <col min="9470" max="9470" width="10.75" style="47" customWidth="1"/>
    <col min="9471" max="9471" width="8.625" style="47" customWidth="1"/>
    <col min="9472" max="9472" width="9" style="47" customWidth="1"/>
    <col min="9473" max="9473" width="13.375" style="47" customWidth="1"/>
    <col min="9474" max="9474" width="17.125" style="47" customWidth="1"/>
    <col min="9475" max="9475" width="13.25" style="47" customWidth="1"/>
    <col min="9476" max="9476" width="17.375" style="47" customWidth="1"/>
    <col min="9477" max="9477" width="13.125" style="47" customWidth="1"/>
    <col min="9478" max="9478" width="16.5" style="47" customWidth="1"/>
    <col min="9479" max="9479" width="13.25" style="47" customWidth="1"/>
    <col min="9480" max="9480" width="17.125" style="47" customWidth="1"/>
    <col min="9481" max="9481" width="91.875" style="47" customWidth="1"/>
    <col min="9482" max="9482" width="157.375" style="47" customWidth="1"/>
    <col min="9483" max="9723" width="9" style="47"/>
    <col min="9724" max="9724" width="8.875" style="47" customWidth="1"/>
    <col min="9725" max="9725" width="72.75" style="47" customWidth="1"/>
    <col min="9726" max="9726" width="10.75" style="47" customWidth="1"/>
    <col min="9727" max="9727" width="8.625" style="47" customWidth="1"/>
    <col min="9728" max="9728" width="9" style="47" customWidth="1"/>
    <col min="9729" max="9729" width="13.375" style="47" customWidth="1"/>
    <col min="9730" max="9730" width="17.125" style="47" customWidth="1"/>
    <col min="9731" max="9731" width="13.25" style="47" customWidth="1"/>
    <col min="9732" max="9732" width="17.375" style="47" customWidth="1"/>
    <col min="9733" max="9733" width="13.125" style="47" customWidth="1"/>
    <col min="9734" max="9734" width="16.5" style="47" customWidth="1"/>
    <col min="9735" max="9735" width="13.25" style="47" customWidth="1"/>
    <col min="9736" max="9736" width="17.125" style="47" customWidth="1"/>
    <col min="9737" max="9737" width="91.875" style="47" customWidth="1"/>
    <col min="9738" max="9738" width="157.375" style="47" customWidth="1"/>
    <col min="9739" max="9979" width="9" style="47"/>
    <col min="9980" max="9980" width="8.875" style="47" customWidth="1"/>
    <col min="9981" max="9981" width="72.75" style="47" customWidth="1"/>
    <col min="9982" max="9982" width="10.75" style="47" customWidth="1"/>
    <col min="9983" max="9983" width="8.625" style="47" customWidth="1"/>
    <col min="9984" max="9984" width="9" style="47" customWidth="1"/>
    <col min="9985" max="9985" width="13.375" style="47" customWidth="1"/>
    <col min="9986" max="9986" width="17.125" style="47" customWidth="1"/>
    <col min="9987" max="9987" width="13.25" style="47" customWidth="1"/>
    <col min="9988" max="9988" width="17.375" style="47" customWidth="1"/>
    <col min="9989" max="9989" width="13.125" style="47" customWidth="1"/>
    <col min="9990" max="9990" width="16.5" style="47" customWidth="1"/>
    <col min="9991" max="9991" width="13.25" style="47" customWidth="1"/>
    <col min="9992" max="9992" width="17.125" style="47" customWidth="1"/>
    <col min="9993" max="9993" width="91.875" style="47" customWidth="1"/>
    <col min="9994" max="9994" width="157.375" style="47" customWidth="1"/>
    <col min="9995" max="10235" width="9" style="47"/>
    <col min="10236" max="10236" width="8.875" style="47" customWidth="1"/>
    <col min="10237" max="10237" width="72.75" style="47" customWidth="1"/>
    <col min="10238" max="10238" width="10.75" style="47" customWidth="1"/>
    <col min="10239" max="10239" width="8.625" style="47" customWidth="1"/>
    <col min="10240" max="10240" width="9" style="47" customWidth="1"/>
    <col min="10241" max="10241" width="13.375" style="47" customWidth="1"/>
    <col min="10242" max="10242" width="17.125" style="47" customWidth="1"/>
    <col min="10243" max="10243" width="13.25" style="47" customWidth="1"/>
    <col min="10244" max="10244" width="17.375" style="47" customWidth="1"/>
    <col min="10245" max="10245" width="13.125" style="47" customWidth="1"/>
    <col min="10246" max="10246" width="16.5" style="47" customWidth="1"/>
    <col min="10247" max="10247" width="13.25" style="47" customWidth="1"/>
    <col min="10248" max="10248" width="17.125" style="47" customWidth="1"/>
    <col min="10249" max="10249" width="91.875" style="47" customWidth="1"/>
    <col min="10250" max="10250" width="157.375" style="47" customWidth="1"/>
    <col min="10251" max="10491" width="9" style="47"/>
    <col min="10492" max="10492" width="8.875" style="47" customWidth="1"/>
    <col min="10493" max="10493" width="72.75" style="47" customWidth="1"/>
    <col min="10494" max="10494" width="10.75" style="47" customWidth="1"/>
    <col min="10495" max="10495" width="8.625" style="47" customWidth="1"/>
    <col min="10496" max="10496" width="9" style="47" customWidth="1"/>
    <col min="10497" max="10497" width="13.375" style="47" customWidth="1"/>
    <col min="10498" max="10498" width="17.125" style="47" customWidth="1"/>
    <col min="10499" max="10499" width="13.25" style="47" customWidth="1"/>
    <col min="10500" max="10500" width="17.375" style="47" customWidth="1"/>
    <col min="10501" max="10501" width="13.125" style="47" customWidth="1"/>
    <col min="10502" max="10502" width="16.5" style="47" customWidth="1"/>
    <col min="10503" max="10503" width="13.25" style="47" customWidth="1"/>
    <col min="10504" max="10504" width="17.125" style="47" customWidth="1"/>
    <col min="10505" max="10505" width="91.875" style="47" customWidth="1"/>
    <col min="10506" max="10506" width="157.375" style="47" customWidth="1"/>
    <col min="10507" max="10747" width="9" style="47"/>
    <col min="10748" max="10748" width="8.875" style="47" customWidth="1"/>
    <col min="10749" max="10749" width="72.75" style="47" customWidth="1"/>
    <col min="10750" max="10750" width="10.75" style="47" customWidth="1"/>
    <col min="10751" max="10751" width="8.625" style="47" customWidth="1"/>
    <col min="10752" max="10752" width="9" style="47" customWidth="1"/>
    <col min="10753" max="10753" width="13.375" style="47" customWidth="1"/>
    <col min="10754" max="10754" width="17.125" style="47" customWidth="1"/>
    <col min="10755" max="10755" width="13.25" style="47" customWidth="1"/>
    <col min="10756" max="10756" width="17.375" style="47" customWidth="1"/>
    <col min="10757" max="10757" width="13.125" style="47" customWidth="1"/>
    <col min="10758" max="10758" width="16.5" style="47" customWidth="1"/>
    <col min="10759" max="10759" width="13.25" style="47" customWidth="1"/>
    <col min="10760" max="10760" width="17.125" style="47" customWidth="1"/>
    <col min="10761" max="10761" width="91.875" style="47" customWidth="1"/>
    <col min="10762" max="10762" width="157.375" style="47" customWidth="1"/>
    <col min="10763" max="11003" width="9" style="47"/>
    <col min="11004" max="11004" width="8.875" style="47" customWidth="1"/>
    <col min="11005" max="11005" width="72.75" style="47" customWidth="1"/>
    <col min="11006" max="11006" width="10.75" style="47" customWidth="1"/>
    <col min="11007" max="11007" width="8.625" style="47" customWidth="1"/>
    <col min="11008" max="11008" width="9" style="47" customWidth="1"/>
    <col min="11009" max="11009" width="13.375" style="47" customWidth="1"/>
    <col min="11010" max="11010" width="17.125" style="47" customWidth="1"/>
    <col min="11011" max="11011" width="13.25" style="47" customWidth="1"/>
    <col min="11012" max="11012" width="17.375" style="47" customWidth="1"/>
    <col min="11013" max="11013" width="13.125" style="47" customWidth="1"/>
    <col min="11014" max="11014" width="16.5" style="47" customWidth="1"/>
    <col min="11015" max="11015" width="13.25" style="47" customWidth="1"/>
    <col min="11016" max="11016" width="17.125" style="47" customWidth="1"/>
    <col min="11017" max="11017" width="91.875" style="47" customWidth="1"/>
    <col min="11018" max="11018" width="157.375" style="47" customWidth="1"/>
    <col min="11019" max="11259" width="9" style="47"/>
    <col min="11260" max="11260" width="8.875" style="47" customWidth="1"/>
    <col min="11261" max="11261" width="72.75" style="47" customWidth="1"/>
    <col min="11262" max="11262" width="10.75" style="47" customWidth="1"/>
    <col min="11263" max="11263" width="8.625" style="47" customWidth="1"/>
    <col min="11264" max="11264" width="9" style="47" customWidth="1"/>
    <col min="11265" max="11265" width="13.375" style="47" customWidth="1"/>
    <col min="11266" max="11266" width="17.125" style="47" customWidth="1"/>
    <col min="11267" max="11267" width="13.25" style="47" customWidth="1"/>
    <col min="11268" max="11268" width="17.375" style="47" customWidth="1"/>
    <col min="11269" max="11269" width="13.125" style="47" customWidth="1"/>
    <col min="11270" max="11270" width="16.5" style="47" customWidth="1"/>
    <col min="11271" max="11271" width="13.25" style="47" customWidth="1"/>
    <col min="11272" max="11272" width="17.125" style="47" customWidth="1"/>
    <col min="11273" max="11273" width="91.875" style="47" customWidth="1"/>
    <col min="11274" max="11274" width="157.375" style="47" customWidth="1"/>
    <col min="11275" max="11515" width="9" style="47"/>
    <col min="11516" max="11516" width="8.875" style="47" customWidth="1"/>
    <col min="11517" max="11517" width="72.75" style="47" customWidth="1"/>
    <col min="11518" max="11518" width="10.75" style="47" customWidth="1"/>
    <col min="11519" max="11519" width="8.625" style="47" customWidth="1"/>
    <col min="11520" max="11520" width="9" style="47" customWidth="1"/>
    <col min="11521" max="11521" width="13.375" style="47" customWidth="1"/>
    <col min="11522" max="11522" width="17.125" style="47" customWidth="1"/>
    <col min="11523" max="11523" width="13.25" style="47" customWidth="1"/>
    <col min="11524" max="11524" width="17.375" style="47" customWidth="1"/>
    <col min="11525" max="11525" width="13.125" style="47" customWidth="1"/>
    <col min="11526" max="11526" width="16.5" style="47" customWidth="1"/>
    <col min="11527" max="11527" width="13.25" style="47" customWidth="1"/>
    <col min="11528" max="11528" width="17.125" style="47" customWidth="1"/>
    <col min="11529" max="11529" width="91.875" style="47" customWidth="1"/>
    <col min="11530" max="11530" width="157.375" style="47" customWidth="1"/>
    <col min="11531" max="11771" width="9" style="47"/>
    <col min="11772" max="11772" width="8.875" style="47" customWidth="1"/>
    <col min="11773" max="11773" width="72.75" style="47" customWidth="1"/>
    <col min="11774" max="11774" width="10.75" style="47" customWidth="1"/>
    <col min="11775" max="11775" width="8.625" style="47" customWidth="1"/>
    <col min="11776" max="11776" width="9" style="47" customWidth="1"/>
    <col min="11777" max="11777" width="13.375" style="47" customWidth="1"/>
    <col min="11778" max="11778" width="17.125" style="47" customWidth="1"/>
    <col min="11779" max="11779" width="13.25" style="47" customWidth="1"/>
    <col min="11780" max="11780" width="17.375" style="47" customWidth="1"/>
    <col min="11781" max="11781" width="13.125" style="47" customWidth="1"/>
    <col min="11782" max="11782" width="16.5" style="47" customWidth="1"/>
    <col min="11783" max="11783" width="13.25" style="47" customWidth="1"/>
    <col min="11784" max="11784" width="17.125" style="47" customWidth="1"/>
    <col min="11785" max="11785" width="91.875" style="47" customWidth="1"/>
    <col min="11786" max="11786" width="157.375" style="47" customWidth="1"/>
    <col min="11787" max="12027" width="9" style="47"/>
    <col min="12028" max="12028" width="8.875" style="47" customWidth="1"/>
    <col min="12029" max="12029" width="72.75" style="47" customWidth="1"/>
    <col min="12030" max="12030" width="10.75" style="47" customWidth="1"/>
    <col min="12031" max="12031" width="8.625" style="47" customWidth="1"/>
    <col min="12032" max="12032" width="9" style="47" customWidth="1"/>
    <col min="12033" max="12033" width="13.375" style="47" customWidth="1"/>
    <col min="12034" max="12034" width="17.125" style="47" customWidth="1"/>
    <col min="12035" max="12035" width="13.25" style="47" customWidth="1"/>
    <col min="12036" max="12036" width="17.375" style="47" customWidth="1"/>
    <col min="12037" max="12037" width="13.125" style="47" customWidth="1"/>
    <col min="12038" max="12038" width="16.5" style="47" customWidth="1"/>
    <col min="12039" max="12039" width="13.25" style="47" customWidth="1"/>
    <col min="12040" max="12040" width="17.125" style="47" customWidth="1"/>
    <col min="12041" max="12041" width="91.875" style="47" customWidth="1"/>
    <col min="12042" max="12042" width="157.375" style="47" customWidth="1"/>
    <col min="12043" max="12283" width="9" style="47"/>
    <col min="12284" max="12284" width="8.875" style="47" customWidth="1"/>
    <col min="12285" max="12285" width="72.75" style="47" customWidth="1"/>
    <col min="12286" max="12286" width="10.75" style="47" customWidth="1"/>
    <col min="12287" max="12287" width="8.625" style="47" customWidth="1"/>
    <col min="12288" max="12288" width="9" style="47" customWidth="1"/>
    <col min="12289" max="12289" width="13.375" style="47" customWidth="1"/>
    <col min="12290" max="12290" width="17.125" style="47" customWidth="1"/>
    <col min="12291" max="12291" width="13.25" style="47" customWidth="1"/>
    <col min="12292" max="12292" width="17.375" style="47" customWidth="1"/>
    <col min="12293" max="12293" width="13.125" style="47" customWidth="1"/>
    <col min="12294" max="12294" width="16.5" style="47" customWidth="1"/>
    <col min="12295" max="12295" width="13.25" style="47" customWidth="1"/>
    <col min="12296" max="12296" width="17.125" style="47" customWidth="1"/>
    <col min="12297" max="12297" width="91.875" style="47" customWidth="1"/>
    <col min="12298" max="12298" width="157.375" style="47" customWidth="1"/>
    <col min="12299" max="12539" width="9" style="47"/>
    <col min="12540" max="12540" width="8.875" style="47" customWidth="1"/>
    <col min="12541" max="12541" width="72.75" style="47" customWidth="1"/>
    <col min="12542" max="12542" width="10.75" style="47" customWidth="1"/>
    <col min="12543" max="12543" width="8.625" style="47" customWidth="1"/>
    <col min="12544" max="12544" width="9" style="47" customWidth="1"/>
    <col min="12545" max="12545" width="13.375" style="47" customWidth="1"/>
    <col min="12546" max="12546" width="17.125" style="47" customWidth="1"/>
    <col min="12547" max="12547" width="13.25" style="47" customWidth="1"/>
    <col min="12548" max="12548" width="17.375" style="47" customWidth="1"/>
    <col min="12549" max="12549" width="13.125" style="47" customWidth="1"/>
    <col min="12550" max="12550" width="16.5" style="47" customWidth="1"/>
    <col min="12551" max="12551" width="13.25" style="47" customWidth="1"/>
    <col min="12552" max="12552" width="17.125" style="47" customWidth="1"/>
    <col min="12553" max="12553" width="91.875" style="47" customWidth="1"/>
    <col min="12554" max="12554" width="157.375" style="47" customWidth="1"/>
    <col min="12555" max="12795" width="9" style="47"/>
    <col min="12796" max="12796" width="8.875" style="47" customWidth="1"/>
    <col min="12797" max="12797" width="72.75" style="47" customWidth="1"/>
    <col min="12798" max="12798" width="10.75" style="47" customWidth="1"/>
    <col min="12799" max="12799" width="8.625" style="47" customWidth="1"/>
    <col min="12800" max="12800" width="9" style="47" customWidth="1"/>
    <col min="12801" max="12801" width="13.375" style="47" customWidth="1"/>
    <col min="12802" max="12802" width="17.125" style="47" customWidth="1"/>
    <col min="12803" max="12803" width="13.25" style="47" customWidth="1"/>
    <col min="12804" max="12804" width="17.375" style="47" customWidth="1"/>
    <col min="12805" max="12805" width="13.125" style="47" customWidth="1"/>
    <col min="12806" max="12806" width="16.5" style="47" customWidth="1"/>
    <col min="12807" max="12807" width="13.25" style="47" customWidth="1"/>
    <col min="12808" max="12808" width="17.125" style="47" customWidth="1"/>
    <col min="12809" max="12809" width="91.875" style="47" customWidth="1"/>
    <col min="12810" max="12810" width="157.375" style="47" customWidth="1"/>
    <col min="12811" max="13051" width="9" style="47"/>
    <col min="13052" max="13052" width="8.875" style="47" customWidth="1"/>
    <col min="13053" max="13053" width="72.75" style="47" customWidth="1"/>
    <col min="13054" max="13054" width="10.75" style="47" customWidth="1"/>
    <col min="13055" max="13055" width="8.625" style="47" customWidth="1"/>
    <col min="13056" max="13056" width="9" style="47" customWidth="1"/>
    <col min="13057" max="13057" width="13.375" style="47" customWidth="1"/>
    <col min="13058" max="13058" width="17.125" style="47" customWidth="1"/>
    <col min="13059" max="13059" width="13.25" style="47" customWidth="1"/>
    <col min="13060" max="13060" width="17.375" style="47" customWidth="1"/>
    <col min="13061" max="13061" width="13.125" style="47" customWidth="1"/>
    <col min="13062" max="13062" width="16.5" style="47" customWidth="1"/>
    <col min="13063" max="13063" width="13.25" style="47" customWidth="1"/>
    <col min="13064" max="13064" width="17.125" style="47" customWidth="1"/>
    <col min="13065" max="13065" width="91.875" style="47" customWidth="1"/>
    <col min="13066" max="13066" width="157.375" style="47" customWidth="1"/>
    <col min="13067" max="13307" width="9" style="47"/>
    <col min="13308" max="13308" width="8.875" style="47" customWidth="1"/>
    <col min="13309" max="13309" width="72.75" style="47" customWidth="1"/>
    <col min="13310" max="13310" width="10.75" style="47" customWidth="1"/>
    <col min="13311" max="13311" width="8.625" style="47" customWidth="1"/>
    <col min="13312" max="13312" width="9" style="47" customWidth="1"/>
    <col min="13313" max="13313" width="13.375" style="47" customWidth="1"/>
    <col min="13314" max="13314" width="17.125" style="47" customWidth="1"/>
    <col min="13315" max="13315" width="13.25" style="47" customWidth="1"/>
    <col min="13316" max="13316" width="17.375" style="47" customWidth="1"/>
    <col min="13317" max="13317" width="13.125" style="47" customWidth="1"/>
    <col min="13318" max="13318" width="16.5" style="47" customWidth="1"/>
    <col min="13319" max="13319" width="13.25" style="47" customWidth="1"/>
    <col min="13320" max="13320" width="17.125" style="47" customWidth="1"/>
    <col min="13321" max="13321" width="91.875" style="47" customWidth="1"/>
    <col min="13322" max="13322" width="157.375" style="47" customWidth="1"/>
    <col min="13323" max="13563" width="9" style="47"/>
    <col min="13564" max="13564" width="8.875" style="47" customWidth="1"/>
    <col min="13565" max="13565" width="72.75" style="47" customWidth="1"/>
    <col min="13566" max="13566" width="10.75" style="47" customWidth="1"/>
    <col min="13567" max="13567" width="8.625" style="47" customWidth="1"/>
    <col min="13568" max="13568" width="9" style="47" customWidth="1"/>
    <col min="13569" max="13569" width="13.375" style="47" customWidth="1"/>
    <col min="13570" max="13570" width="17.125" style="47" customWidth="1"/>
    <col min="13571" max="13571" width="13.25" style="47" customWidth="1"/>
    <col min="13572" max="13572" width="17.375" style="47" customWidth="1"/>
    <col min="13573" max="13573" width="13.125" style="47" customWidth="1"/>
    <col min="13574" max="13574" width="16.5" style="47" customWidth="1"/>
    <col min="13575" max="13575" width="13.25" style="47" customWidth="1"/>
    <col min="13576" max="13576" width="17.125" style="47" customWidth="1"/>
    <col min="13577" max="13577" width="91.875" style="47" customWidth="1"/>
    <col min="13578" max="13578" width="157.375" style="47" customWidth="1"/>
    <col min="13579" max="13819" width="9" style="47"/>
    <col min="13820" max="13820" width="8.875" style="47" customWidth="1"/>
    <col min="13821" max="13821" width="72.75" style="47" customWidth="1"/>
    <col min="13822" max="13822" width="10.75" style="47" customWidth="1"/>
    <col min="13823" max="13823" width="8.625" style="47" customWidth="1"/>
    <col min="13824" max="13824" width="9" style="47" customWidth="1"/>
    <col min="13825" max="13825" width="13.375" style="47" customWidth="1"/>
    <col min="13826" max="13826" width="17.125" style="47" customWidth="1"/>
    <col min="13827" max="13827" width="13.25" style="47" customWidth="1"/>
    <col min="13828" max="13828" width="17.375" style="47" customWidth="1"/>
    <col min="13829" max="13829" width="13.125" style="47" customWidth="1"/>
    <col min="13830" max="13830" width="16.5" style="47" customWidth="1"/>
    <col min="13831" max="13831" width="13.25" style="47" customWidth="1"/>
    <col min="13832" max="13832" width="17.125" style="47" customWidth="1"/>
    <col min="13833" max="13833" width="91.875" style="47" customWidth="1"/>
    <col min="13834" max="13834" width="157.375" style="47" customWidth="1"/>
    <col min="13835" max="14075" width="9" style="47"/>
    <col min="14076" max="14076" width="8.875" style="47" customWidth="1"/>
    <col min="14077" max="14077" width="72.75" style="47" customWidth="1"/>
    <col min="14078" max="14078" width="10.75" style="47" customWidth="1"/>
    <col min="14079" max="14079" width="8.625" style="47" customWidth="1"/>
    <col min="14080" max="14080" width="9" style="47" customWidth="1"/>
    <col min="14081" max="14081" width="13.375" style="47" customWidth="1"/>
    <col min="14082" max="14082" width="17.125" style="47" customWidth="1"/>
    <col min="14083" max="14083" width="13.25" style="47" customWidth="1"/>
    <col min="14084" max="14084" width="17.375" style="47" customWidth="1"/>
    <col min="14085" max="14085" width="13.125" style="47" customWidth="1"/>
    <col min="14086" max="14086" width="16.5" style="47" customWidth="1"/>
    <col min="14087" max="14087" width="13.25" style="47" customWidth="1"/>
    <col min="14088" max="14088" width="17.125" style="47" customWidth="1"/>
    <col min="14089" max="14089" width="91.875" style="47" customWidth="1"/>
    <col min="14090" max="14090" width="157.375" style="47" customWidth="1"/>
    <col min="14091" max="14331" width="9" style="47"/>
    <col min="14332" max="14332" width="8.875" style="47" customWidth="1"/>
    <col min="14333" max="14333" width="72.75" style="47" customWidth="1"/>
    <col min="14334" max="14334" width="10.75" style="47" customWidth="1"/>
    <col min="14335" max="14335" width="8.625" style="47" customWidth="1"/>
    <col min="14336" max="14336" width="9" style="47" customWidth="1"/>
    <col min="14337" max="14337" width="13.375" style="47" customWidth="1"/>
    <col min="14338" max="14338" width="17.125" style="47" customWidth="1"/>
    <col min="14339" max="14339" width="13.25" style="47" customWidth="1"/>
    <col min="14340" max="14340" width="17.375" style="47" customWidth="1"/>
    <col min="14341" max="14341" width="13.125" style="47" customWidth="1"/>
    <col min="14342" max="14342" width="16.5" style="47" customWidth="1"/>
    <col min="14343" max="14343" width="13.25" style="47" customWidth="1"/>
    <col min="14344" max="14344" width="17.125" style="47" customWidth="1"/>
    <col min="14345" max="14345" width="91.875" style="47" customWidth="1"/>
    <col min="14346" max="14346" width="157.375" style="47" customWidth="1"/>
    <col min="14347" max="14587" width="9" style="47"/>
    <col min="14588" max="14588" width="8.875" style="47" customWidth="1"/>
    <col min="14589" max="14589" width="72.75" style="47" customWidth="1"/>
    <col min="14590" max="14590" width="10.75" style="47" customWidth="1"/>
    <col min="14591" max="14591" width="8.625" style="47" customWidth="1"/>
    <col min="14592" max="14592" width="9" style="47" customWidth="1"/>
    <col min="14593" max="14593" width="13.375" style="47" customWidth="1"/>
    <col min="14594" max="14594" width="17.125" style="47" customWidth="1"/>
    <col min="14595" max="14595" width="13.25" style="47" customWidth="1"/>
    <col min="14596" max="14596" width="17.375" style="47" customWidth="1"/>
    <col min="14597" max="14597" width="13.125" style="47" customWidth="1"/>
    <col min="14598" max="14598" width="16.5" style="47" customWidth="1"/>
    <col min="14599" max="14599" width="13.25" style="47" customWidth="1"/>
    <col min="14600" max="14600" width="17.125" style="47" customWidth="1"/>
    <col min="14601" max="14601" width="91.875" style="47" customWidth="1"/>
    <col min="14602" max="14602" width="157.375" style="47" customWidth="1"/>
    <col min="14603" max="14843" width="9" style="47"/>
    <col min="14844" max="14844" width="8.875" style="47" customWidth="1"/>
    <col min="14845" max="14845" width="72.75" style="47" customWidth="1"/>
    <col min="14846" max="14846" width="10.75" style="47" customWidth="1"/>
    <col min="14847" max="14847" width="8.625" style="47" customWidth="1"/>
    <col min="14848" max="14848" width="9" style="47" customWidth="1"/>
    <col min="14849" max="14849" width="13.375" style="47" customWidth="1"/>
    <col min="14850" max="14850" width="17.125" style="47" customWidth="1"/>
    <col min="14851" max="14851" width="13.25" style="47" customWidth="1"/>
    <col min="14852" max="14852" width="17.375" style="47" customWidth="1"/>
    <col min="14853" max="14853" width="13.125" style="47" customWidth="1"/>
    <col min="14854" max="14854" width="16.5" style="47" customWidth="1"/>
    <col min="14855" max="14855" width="13.25" style="47" customWidth="1"/>
    <col min="14856" max="14856" width="17.125" style="47" customWidth="1"/>
    <col min="14857" max="14857" width="91.875" style="47" customWidth="1"/>
    <col min="14858" max="14858" width="157.375" style="47" customWidth="1"/>
    <col min="14859" max="15099" width="9" style="47"/>
    <col min="15100" max="15100" width="8.875" style="47" customWidth="1"/>
    <col min="15101" max="15101" width="72.75" style="47" customWidth="1"/>
    <col min="15102" max="15102" width="10.75" style="47" customWidth="1"/>
    <col min="15103" max="15103" width="8.625" style="47" customWidth="1"/>
    <col min="15104" max="15104" width="9" style="47" customWidth="1"/>
    <col min="15105" max="15105" width="13.375" style="47" customWidth="1"/>
    <col min="15106" max="15106" width="17.125" style="47" customWidth="1"/>
    <col min="15107" max="15107" width="13.25" style="47" customWidth="1"/>
    <col min="15108" max="15108" width="17.375" style="47" customWidth="1"/>
    <col min="15109" max="15109" width="13.125" style="47" customWidth="1"/>
    <col min="15110" max="15110" width="16.5" style="47" customWidth="1"/>
    <col min="15111" max="15111" width="13.25" style="47" customWidth="1"/>
    <col min="15112" max="15112" width="17.125" style="47" customWidth="1"/>
    <col min="15113" max="15113" width="91.875" style="47" customWidth="1"/>
    <col min="15114" max="15114" width="157.375" style="47" customWidth="1"/>
    <col min="15115" max="15355" width="9" style="47"/>
    <col min="15356" max="15356" width="8.875" style="47" customWidth="1"/>
    <col min="15357" max="15357" width="72.75" style="47" customWidth="1"/>
    <col min="15358" max="15358" width="10.75" style="47" customWidth="1"/>
    <col min="15359" max="15359" width="8.625" style="47" customWidth="1"/>
    <col min="15360" max="15360" width="9" style="47" customWidth="1"/>
    <col min="15361" max="15361" width="13.375" style="47" customWidth="1"/>
    <col min="15362" max="15362" width="17.125" style="47" customWidth="1"/>
    <col min="15363" max="15363" width="13.25" style="47" customWidth="1"/>
    <col min="15364" max="15364" width="17.375" style="47" customWidth="1"/>
    <col min="15365" max="15365" width="13.125" style="47" customWidth="1"/>
    <col min="15366" max="15366" width="16.5" style="47" customWidth="1"/>
    <col min="15367" max="15367" width="13.25" style="47" customWidth="1"/>
    <col min="15368" max="15368" width="17.125" style="47" customWidth="1"/>
    <col min="15369" max="15369" width="91.875" style="47" customWidth="1"/>
    <col min="15370" max="15370" width="157.375" style="47" customWidth="1"/>
    <col min="15371" max="15611" width="9" style="47"/>
    <col min="15612" max="15612" width="8.875" style="47" customWidth="1"/>
    <col min="15613" max="15613" width="72.75" style="47" customWidth="1"/>
    <col min="15614" max="15614" width="10.75" style="47" customWidth="1"/>
    <col min="15615" max="15615" width="8.625" style="47" customWidth="1"/>
    <col min="15616" max="15616" width="9" style="47" customWidth="1"/>
    <col min="15617" max="15617" width="13.375" style="47" customWidth="1"/>
    <col min="15618" max="15618" width="17.125" style="47" customWidth="1"/>
    <col min="15619" max="15619" width="13.25" style="47" customWidth="1"/>
    <col min="15620" max="15620" width="17.375" style="47" customWidth="1"/>
    <col min="15621" max="15621" width="13.125" style="47" customWidth="1"/>
    <col min="15622" max="15622" width="16.5" style="47" customWidth="1"/>
    <col min="15623" max="15623" width="13.25" style="47" customWidth="1"/>
    <col min="15624" max="15624" width="17.125" style="47" customWidth="1"/>
    <col min="15625" max="15625" width="91.875" style="47" customWidth="1"/>
    <col min="15626" max="15626" width="157.375" style="47" customWidth="1"/>
    <col min="15627" max="15867" width="9" style="47"/>
    <col min="15868" max="15868" width="8.875" style="47" customWidth="1"/>
    <col min="15869" max="15869" width="72.75" style="47" customWidth="1"/>
    <col min="15870" max="15870" width="10.75" style="47" customWidth="1"/>
    <col min="15871" max="15871" width="8.625" style="47" customWidth="1"/>
    <col min="15872" max="15872" width="9" style="47" customWidth="1"/>
    <col min="15873" max="15873" width="13.375" style="47" customWidth="1"/>
    <col min="15874" max="15874" width="17.125" style="47" customWidth="1"/>
    <col min="15875" max="15875" width="13.25" style="47" customWidth="1"/>
    <col min="15876" max="15876" width="17.375" style="47" customWidth="1"/>
    <col min="15877" max="15877" width="13.125" style="47" customWidth="1"/>
    <col min="15878" max="15878" width="16.5" style="47" customWidth="1"/>
    <col min="15879" max="15879" width="13.25" style="47" customWidth="1"/>
    <col min="15880" max="15880" width="17.125" style="47" customWidth="1"/>
    <col min="15881" max="15881" width="91.875" style="47" customWidth="1"/>
    <col min="15882" max="15882" width="157.375" style="47" customWidth="1"/>
    <col min="15883" max="16123" width="9" style="47"/>
    <col min="16124" max="16124" width="8.875" style="47" customWidth="1"/>
    <col min="16125" max="16125" width="72.75" style="47" customWidth="1"/>
    <col min="16126" max="16126" width="10.75" style="47" customWidth="1"/>
    <col min="16127" max="16127" width="8.625" style="47" customWidth="1"/>
    <col min="16128" max="16128" width="9" style="47" customWidth="1"/>
    <col min="16129" max="16129" width="13.375" style="47" customWidth="1"/>
    <col min="16130" max="16130" width="17.125" style="47" customWidth="1"/>
    <col min="16131" max="16131" width="13.25" style="47" customWidth="1"/>
    <col min="16132" max="16132" width="17.375" style="47" customWidth="1"/>
    <col min="16133" max="16133" width="13.125" style="47" customWidth="1"/>
    <col min="16134" max="16134" width="16.5" style="47" customWidth="1"/>
    <col min="16135" max="16135" width="13.25" style="47" customWidth="1"/>
    <col min="16136" max="16136" width="17.125" style="47" customWidth="1"/>
    <col min="16137" max="16137" width="91.875" style="47" customWidth="1"/>
    <col min="16138" max="16138" width="157.375" style="47" customWidth="1"/>
    <col min="16139" max="16384" width="9" style="47"/>
  </cols>
  <sheetData>
    <row r="1" spans="1:47" ht="22.5" x14ac:dyDescent="0.25">
      <c r="A1" s="35"/>
      <c r="B1" s="35"/>
      <c r="C1" s="35"/>
      <c r="D1" s="35"/>
      <c r="E1" s="35"/>
      <c r="F1" s="35"/>
      <c r="G1" s="35"/>
      <c r="H1" s="35"/>
      <c r="I1" s="50" t="s">
        <v>154</v>
      </c>
      <c r="K1" s="35"/>
      <c r="L1" s="175"/>
      <c r="M1" s="175"/>
      <c r="N1" s="175"/>
      <c r="O1" s="175"/>
      <c r="P1" s="175"/>
      <c r="Q1" s="175"/>
      <c r="R1" s="35"/>
      <c r="S1" s="175"/>
      <c r="T1" s="175"/>
      <c r="U1" s="17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O1" s="35"/>
      <c r="AP1" s="35"/>
      <c r="AQ1" s="35"/>
      <c r="AR1" s="35"/>
      <c r="AS1" s="35"/>
      <c r="AT1" s="35"/>
      <c r="AU1" s="35"/>
    </row>
    <row r="2" spans="1:47" ht="22.5" x14ac:dyDescent="0.3">
      <c r="A2" s="35"/>
      <c r="B2" s="35"/>
      <c r="C2" s="35"/>
      <c r="D2" s="35"/>
      <c r="E2" s="35"/>
      <c r="F2" s="35"/>
      <c r="G2" s="35"/>
      <c r="H2" s="35"/>
      <c r="I2" s="51" t="s">
        <v>156</v>
      </c>
      <c r="K2" s="35"/>
      <c r="L2" s="175"/>
      <c r="M2" s="175"/>
      <c r="N2" s="175"/>
      <c r="O2" s="175"/>
      <c r="P2" s="175"/>
      <c r="Q2" s="175"/>
      <c r="R2" s="35"/>
      <c r="S2" s="175"/>
      <c r="T2" s="175"/>
      <c r="U2" s="17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O2" s="35"/>
      <c r="AP2" s="35"/>
      <c r="AQ2" s="35"/>
      <c r="AR2" s="35"/>
      <c r="AS2" s="35"/>
      <c r="AT2" s="35"/>
      <c r="AU2" s="35"/>
    </row>
    <row r="3" spans="1:47" ht="18.75" x14ac:dyDescent="0.3">
      <c r="A3" s="35"/>
      <c r="B3" s="35"/>
      <c r="C3" s="35"/>
      <c r="D3" s="35"/>
      <c r="E3" s="35"/>
      <c r="F3" s="35"/>
      <c r="G3" s="35"/>
      <c r="H3" s="35"/>
      <c r="I3" s="51"/>
      <c r="K3" s="35"/>
      <c r="L3" s="175"/>
      <c r="M3" s="175"/>
      <c r="N3" s="175"/>
      <c r="O3" s="175"/>
      <c r="P3" s="175"/>
      <c r="Q3" s="175"/>
      <c r="R3" s="35"/>
      <c r="S3" s="175"/>
      <c r="T3" s="175"/>
      <c r="U3" s="17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O3" s="35"/>
      <c r="AP3" s="35"/>
      <c r="AQ3" s="35"/>
      <c r="AR3" s="35"/>
      <c r="AS3" s="35"/>
      <c r="AT3" s="35"/>
      <c r="AU3" s="35"/>
    </row>
    <row r="4" spans="1:47" ht="18.75" x14ac:dyDescent="0.3">
      <c r="A4" s="35"/>
      <c r="B4" s="35"/>
      <c r="C4" s="35"/>
      <c r="D4" s="35"/>
      <c r="E4" s="35"/>
      <c r="F4" s="35"/>
      <c r="G4" s="35"/>
      <c r="H4" s="35"/>
      <c r="I4" s="6"/>
      <c r="K4" s="35"/>
      <c r="L4" s="175"/>
      <c r="M4" s="175"/>
      <c r="N4" s="175"/>
      <c r="O4" s="175"/>
      <c r="P4" s="175"/>
      <c r="Q4" s="175"/>
      <c r="R4" s="35"/>
      <c r="S4" s="175"/>
      <c r="T4" s="175"/>
      <c r="U4" s="17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O4" s="35"/>
      <c r="AP4" s="35"/>
      <c r="AQ4" s="35"/>
      <c r="AR4" s="35"/>
      <c r="AS4" s="35"/>
      <c r="AT4" s="35"/>
      <c r="AU4" s="35"/>
    </row>
    <row r="5" spans="1:47" ht="20.25" customHeight="1" x14ac:dyDescent="0.25">
      <c r="A5" s="266" t="s">
        <v>97</v>
      </c>
      <c r="B5" s="266"/>
      <c r="C5" s="266"/>
      <c r="D5" s="266"/>
      <c r="E5" s="266"/>
      <c r="F5" s="266"/>
      <c r="G5" s="266"/>
      <c r="H5" s="266"/>
      <c r="I5" s="266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</row>
    <row r="6" spans="1:47" ht="15.75" customHeight="1" x14ac:dyDescent="0.25">
      <c r="A6" s="267" t="s">
        <v>181</v>
      </c>
      <c r="B6" s="267"/>
      <c r="C6" s="267"/>
      <c r="D6" s="267"/>
      <c r="E6" s="267"/>
      <c r="F6" s="267"/>
      <c r="G6" s="267"/>
      <c r="H6" s="267"/>
      <c r="I6" s="26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35"/>
      <c r="AP6" s="35"/>
      <c r="AQ6" s="35"/>
      <c r="AR6" s="35"/>
      <c r="AS6" s="35"/>
      <c r="AT6" s="35"/>
      <c r="AU6" s="35"/>
    </row>
    <row r="7" spans="1:47" ht="24.75" customHeight="1" x14ac:dyDescent="0.25">
      <c r="A7" s="268" t="s">
        <v>265</v>
      </c>
      <c r="B7" s="268"/>
      <c r="C7" s="268"/>
      <c r="D7" s="268"/>
      <c r="E7" s="268"/>
      <c r="F7" s="268"/>
      <c r="G7" s="268"/>
      <c r="H7" s="268"/>
      <c r="I7" s="268"/>
    </row>
    <row r="8" spans="1:47" ht="7.5" customHeight="1" x14ac:dyDescent="0.25">
      <c r="A8" s="269"/>
      <c r="B8" s="269"/>
      <c r="C8" s="269"/>
      <c r="D8" s="269"/>
      <c r="E8" s="269"/>
      <c r="F8" s="269"/>
      <c r="G8" s="269"/>
      <c r="H8" s="269"/>
      <c r="I8" s="269"/>
    </row>
    <row r="9" spans="1:47" x14ac:dyDescent="0.25">
      <c r="A9" s="270" t="s">
        <v>103</v>
      </c>
      <c r="B9" s="270"/>
      <c r="C9" s="270"/>
      <c r="D9" s="270"/>
      <c r="E9" s="270"/>
      <c r="F9" s="270"/>
      <c r="G9" s="270"/>
      <c r="H9" s="270"/>
      <c r="I9" s="270"/>
    </row>
    <row r="10" spans="1:47" ht="15.75" customHeight="1" x14ac:dyDescent="0.25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47" ht="18" customHeight="1" x14ac:dyDescent="0.25">
      <c r="A11" s="268" t="s">
        <v>220</v>
      </c>
      <c r="B11" s="268"/>
      <c r="C11" s="268"/>
      <c r="D11" s="268"/>
      <c r="E11" s="268"/>
      <c r="F11" s="268"/>
      <c r="G11" s="268"/>
      <c r="H11" s="268"/>
      <c r="I11" s="268"/>
      <c r="M11" s="46"/>
      <c r="R11" s="46"/>
      <c r="W11" s="46"/>
      <c r="AB11" s="46"/>
    </row>
    <row r="12" spans="1:47" x14ac:dyDescent="0.25">
      <c r="A12" s="275" t="s">
        <v>141</v>
      </c>
      <c r="B12" s="275"/>
      <c r="C12" s="275"/>
      <c r="D12" s="275"/>
      <c r="E12" s="275"/>
      <c r="F12" s="275"/>
      <c r="G12" s="275"/>
      <c r="H12" s="275"/>
      <c r="I12" s="275"/>
    </row>
    <row r="13" spans="1:47" x14ac:dyDescent="0.25">
      <c r="A13" s="47"/>
      <c r="B13" s="47"/>
      <c r="I13" s="83" t="s">
        <v>142</v>
      </c>
      <c r="W13" s="106"/>
      <c r="X13" s="106"/>
      <c r="Y13" s="106"/>
      <c r="Z13" s="106"/>
      <c r="AA13" s="106"/>
    </row>
    <row r="14" spans="1:47" x14ac:dyDescent="0.25">
      <c r="A14" s="276" t="s">
        <v>221</v>
      </c>
      <c r="B14" s="277" t="s">
        <v>222</v>
      </c>
      <c r="C14" s="146" t="s">
        <v>201</v>
      </c>
      <c r="D14" s="146" t="s">
        <v>273</v>
      </c>
      <c r="E14" s="278" t="s">
        <v>274</v>
      </c>
      <c r="F14" s="279"/>
      <c r="G14" s="278" t="s">
        <v>275</v>
      </c>
      <c r="H14" s="279"/>
      <c r="I14" s="280" t="s">
        <v>223</v>
      </c>
      <c r="J14" s="280"/>
      <c r="W14" s="106"/>
      <c r="X14" s="106"/>
      <c r="Y14" s="106"/>
      <c r="Z14" s="106"/>
      <c r="AA14" s="106"/>
    </row>
    <row r="15" spans="1:47" ht="44.25" customHeight="1" x14ac:dyDescent="0.25">
      <c r="A15" s="276"/>
      <c r="B15" s="277"/>
      <c r="C15" s="178" t="s">
        <v>93</v>
      </c>
      <c r="D15" s="146" t="s">
        <v>10</v>
      </c>
      <c r="E15" s="215" t="s">
        <v>10</v>
      </c>
      <c r="F15" s="146" t="s">
        <v>263</v>
      </c>
      <c r="G15" s="215" t="s">
        <v>10</v>
      </c>
      <c r="H15" s="146" t="s">
        <v>263</v>
      </c>
      <c r="I15" s="146" t="s">
        <v>10</v>
      </c>
      <c r="J15" s="146" t="s">
        <v>263</v>
      </c>
    </row>
    <row r="16" spans="1:47" x14ac:dyDescent="0.25">
      <c r="A16" s="84">
        <v>1</v>
      </c>
      <c r="B16" s="211">
        <f>A16+1</f>
        <v>2</v>
      </c>
      <c r="C16" s="211">
        <f t="shared" ref="C16:J16" si="0">B16+1</f>
        <v>3</v>
      </c>
      <c r="D16" s="211">
        <f t="shared" si="0"/>
        <v>4</v>
      </c>
      <c r="E16" s="211">
        <f t="shared" si="0"/>
        <v>5</v>
      </c>
      <c r="F16" s="211">
        <f t="shared" si="0"/>
        <v>6</v>
      </c>
      <c r="G16" s="211">
        <f t="shared" si="0"/>
        <v>7</v>
      </c>
      <c r="H16" s="211">
        <f t="shared" si="0"/>
        <v>8</v>
      </c>
      <c r="I16" s="211">
        <f t="shared" si="0"/>
        <v>9</v>
      </c>
      <c r="J16" s="211">
        <f t="shared" si="0"/>
        <v>10</v>
      </c>
    </row>
    <row r="17" spans="1:10" s="147" customFormat="1" ht="30.75" customHeight="1" x14ac:dyDescent="0.25">
      <c r="A17" s="273" t="s">
        <v>122</v>
      </c>
      <c r="B17" s="273"/>
      <c r="C17" s="150" t="e">
        <f>C18</f>
        <v>#REF!</v>
      </c>
      <c r="D17" s="150">
        <f t="shared" ref="D17:J17" si="1">D18</f>
        <v>221.58837933600003</v>
      </c>
      <c r="E17" s="150">
        <f t="shared" si="1"/>
        <v>242.07290053571359</v>
      </c>
      <c r="F17" s="150">
        <f t="shared" si="1"/>
        <v>0</v>
      </c>
      <c r="G17" s="150">
        <f t="shared" si="1"/>
        <v>265.16389215544655</v>
      </c>
      <c r="H17" s="150">
        <f t="shared" si="1"/>
        <v>0</v>
      </c>
      <c r="I17" s="150">
        <f t="shared" si="1"/>
        <v>728.82517202716019</v>
      </c>
      <c r="J17" s="150">
        <f t="shared" si="1"/>
        <v>0</v>
      </c>
    </row>
    <row r="18" spans="1:10" x14ac:dyDescent="0.25">
      <c r="A18" s="85" t="s">
        <v>108</v>
      </c>
      <c r="B18" s="79" t="s">
        <v>152</v>
      </c>
      <c r="C18" s="149" t="e">
        <f>C19+C29+C39+C40</f>
        <v>#REF!</v>
      </c>
      <c r="D18" s="149">
        <f t="shared" ref="D18:G18" si="2">D19+D29+D39+D40</f>
        <v>221.58837933600003</v>
      </c>
      <c r="E18" s="149">
        <f t="shared" si="2"/>
        <v>242.07290053571359</v>
      </c>
      <c r="F18" s="149">
        <f t="shared" ref="F18:H18" si="3">F19+F29+F39+F40</f>
        <v>0</v>
      </c>
      <c r="G18" s="149">
        <f t="shared" si="2"/>
        <v>265.16389215544655</v>
      </c>
      <c r="H18" s="149">
        <f t="shared" si="3"/>
        <v>0</v>
      </c>
      <c r="I18" s="151">
        <f>D18+E18+G18</f>
        <v>728.82517202716019</v>
      </c>
      <c r="J18" s="149"/>
    </row>
    <row r="19" spans="1:10" x14ac:dyDescent="0.25">
      <c r="A19" s="85" t="s">
        <v>109</v>
      </c>
      <c r="B19" s="80" t="s">
        <v>123</v>
      </c>
      <c r="C19" s="149"/>
      <c r="D19" s="149">
        <f>D20+D24+D28</f>
        <v>144.99431122902274</v>
      </c>
      <c r="E19" s="149">
        <f t="shared" ref="E19:I19" si="4">E20+E24+E28</f>
        <v>144.65328949049578</v>
      </c>
      <c r="F19" s="149">
        <f t="shared" ref="F19:H19" si="5">F20+F24+F28</f>
        <v>0</v>
      </c>
      <c r="G19" s="149">
        <f t="shared" si="4"/>
        <v>144.13362828285528</v>
      </c>
      <c r="H19" s="149">
        <f t="shared" si="5"/>
        <v>0</v>
      </c>
      <c r="I19" s="149">
        <f t="shared" si="4"/>
        <v>433.78122900237383</v>
      </c>
      <c r="J19" s="149"/>
    </row>
    <row r="20" spans="1:10" ht="31.5" x14ac:dyDescent="0.25">
      <c r="A20" s="85" t="s">
        <v>110</v>
      </c>
      <c r="B20" s="81" t="s">
        <v>226</v>
      </c>
      <c r="C20" s="149"/>
      <c r="D20" s="149">
        <f>IF(D73&lt;0,0,D73)</f>
        <v>144.99431122902274</v>
      </c>
      <c r="E20" s="149">
        <f t="shared" ref="E20:G20" si="6">IF(E73&lt;0,0,E73)</f>
        <v>144.65328949049578</v>
      </c>
      <c r="F20" s="149">
        <f t="shared" ref="F20:H20" si="7">IF(F73&lt;0,0,F73)</f>
        <v>0</v>
      </c>
      <c r="G20" s="149">
        <f t="shared" si="6"/>
        <v>144.13362828285528</v>
      </c>
      <c r="H20" s="149">
        <f t="shared" si="7"/>
        <v>0</v>
      </c>
      <c r="I20" s="151">
        <f>D20+E20+G20</f>
        <v>433.78122900237383</v>
      </c>
      <c r="J20" s="149"/>
    </row>
    <row r="21" spans="1:10" hidden="1" outlineLevel="1" x14ac:dyDescent="0.25">
      <c r="A21" s="85"/>
      <c r="B21" s="82"/>
      <c r="C21" s="149"/>
      <c r="D21" s="149"/>
      <c r="E21" s="149"/>
      <c r="F21" s="149"/>
      <c r="G21" s="149"/>
      <c r="H21" s="149"/>
      <c r="I21" s="151"/>
      <c r="J21" s="149"/>
    </row>
    <row r="22" spans="1:10" hidden="1" outlineLevel="1" x14ac:dyDescent="0.25">
      <c r="A22" s="85"/>
      <c r="B22" s="82"/>
      <c r="C22" s="149"/>
      <c r="D22" s="149"/>
      <c r="E22" s="149"/>
      <c r="F22" s="149"/>
      <c r="G22" s="149"/>
      <c r="H22" s="149"/>
      <c r="I22" s="149"/>
      <c r="J22" s="149"/>
    </row>
    <row r="23" spans="1:10" hidden="1" outlineLevel="1" x14ac:dyDescent="0.25">
      <c r="A23" s="85"/>
      <c r="B23" s="82"/>
      <c r="C23" s="149"/>
      <c r="D23" s="149"/>
      <c r="E23" s="149"/>
      <c r="F23" s="149"/>
      <c r="G23" s="149"/>
      <c r="H23" s="149"/>
      <c r="I23" s="149"/>
      <c r="J23" s="149"/>
    </row>
    <row r="24" spans="1:10" ht="30.75" customHeight="1" collapsed="1" x14ac:dyDescent="0.25">
      <c r="A24" s="85" t="s">
        <v>111</v>
      </c>
      <c r="B24" s="81" t="s">
        <v>228</v>
      </c>
      <c r="C24" s="149"/>
      <c r="D24" s="149"/>
      <c r="E24" s="149"/>
      <c r="F24" s="149"/>
      <c r="G24" s="149"/>
      <c r="H24" s="149"/>
      <c r="I24" s="149"/>
      <c r="J24" s="149"/>
    </row>
    <row r="25" spans="1:10" ht="20.25" hidden="1" customHeight="1" outlineLevel="1" x14ac:dyDescent="0.25">
      <c r="A25" s="85"/>
      <c r="B25" s="81"/>
      <c r="C25" s="149"/>
      <c r="D25" s="149"/>
      <c r="E25" s="149"/>
      <c r="F25" s="149"/>
      <c r="G25" s="149"/>
      <c r="H25" s="149"/>
      <c r="I25" s="149"/>
      <c r="J25" s="149"/>
    </row>
    <row r="26" spans="1:10" hidden="1" outlineLevel="1" x14ac:dyDescent="0.25">
      <c r="A26" s="85"/>
      <c r="B26" s="82"/>
      <c r="C26" s="149"/>
      <c r="D26" s="149"/>
      <c r="E26" s="149"/>
      <c r="F26" s="149"/>
      <c r="G26" s="149"/>
      <c r="H26" s="149"/>
      <c r="I26" s="149"/>
      <c r="J26" s="149"/>
    </row>
    <row r="27" spans="1:10" hidden="1" outlineLevel="1" x14ac:dyDescent="0.25">
      <c r="A27" s="85"/>
      <c r="B27" s="82"/>
      <c r="C27" s="149"/>
      <c r="D27" s="149"/>
      <c r="E27" s="149"/>
      <c r="F27" s="149"/>
      <c r="G27" s="149"/>
      <c r="H27" s="149"/>
      <c r="I27" s="149"/>
      <c r="J27" s="149"/>
    </row>
    <row r="28" spans="1:10" collapsed="1" x14ac:dyDescent="0.25">
      <c r="A28" s="85" t="s">
        <v>112</v>
      </c>
      <c r="B28" s="81" t="s">
        <v>150</v>
      </c>
      <c r="C28" s="149"/>
      <c r="D28" s="149"/>
      <c r="E28" s="149"/>
      <c r="F28" s="149"/>
      <c r="G28" s="149"/>
      <c r="H28" s="149"/>
      <c r="I28" s="149"/>
      <c r="J28" s="149"/>
    </row>
    <row r="29" spans="1:10" x14ac:dyDescent="0.25">
      <c r="A29" s="85" t="s">
        <v>113</v>
      </c>
      <c r="B29" s="81" t="s">
        <v>153</v>
      </c>
      <c r="C29" s="149" t="e">
        <f>C30</f>
        <v>#REF!</v>
      </c>
      <c r="D29" s="149">
        <f t="shared" ref="D29:I30" si="8">D30</f>
        <v>39.662671550977279</v>
      </c>
      <c r="E29" s="149">
        <f t="shared" si="8"/>
        <v>57.074127622598901</v>
      </c>
      <c r="F29" s="149">
        <f t="shared" si="8"/>
        <v>0</v>
      </c>
      <c r="G29" s="149">
        <f t="shared" si="8"/>
        <v>76.836281846683505</v>
      </c>
      <c r="H29" s="149">
        <f t="shared" si="8"/>
        <v>0</v>
      </c>
      <c r="I29" s="149">
        <f t="shared" si="8"/>
        <v>173.57308102025968</v>
      </c>
      <c r="J29" s="149"/>
    </row>
    <row r="30" spans="1:10" ht="31.5" x14ac:dyDescent="0.25">
      <c r="A30" s="85" t="s">
        <v>124</v>
      </c>
      <c r="B30" s="81" t="s">
        <v>227</v>
      </c>
      <c r="C30" s="149" t="e">
        <f>C31</f>
        <v>#REF!</v>
      </c>
      <c r="D30" s="149">
        <f t="shared" si="8"/>
        <v>39.662671550977279</v>
      </c>
      <c r="E30" s="149">
        <f t="shared" si="8"/>
        <v>57.074127622598901</v>
      </c>
      <c r="F30" s="149">
        <f t="shared" si="8"/>
        <v>0</v>
      </c>
      <c r="G30" s="149">
        <f t="shared" si="8"/>
        <v>76.836281846683505</v>
      </c>
      <c r="H30" s="149">
        <f t="shared" si="8"/>
        <v>0</v>
      </c>
      <c r="I30" s="151">
        <f>D30+E30+G30</f>
        <v>173.57308102025968</v>
      </c>
      <c r="J30" s="149"/>
    </row>
    <row r="31" spans="1:10" x14ac:dyDescent="0.25">
      <c r="A31" s="85" t="s">
        <v>125</v>
      </c>
      <c r="B31" s="82" t="s">
        <v>224</v>
      </c>
      <c r="C31" s="149" t="e">
        <f>'Приложение 2'!#REF!</f>
        <v>#REF!</v>
      </c>
      <c r="D31" s="149">
        <f>IF(D71&lt;D72,D71,D72)</f>
        <v>39.662671550977279</v>
      </c>
      <c r="E31" s="149">
        <f t="shared" ref="E31:G31" si="9">IF(E71&lt;E72,E71,E72)</f>
        <v>57.074127622598901</v>
      </c>
      <c r="F31" s="149">
        <f t="shared" ref="F31:H31" si="10">IF(F71&lt;F72,F71,F72)</f>
        <v>0</v>
      </c>
      <c r="G31" s="149">
        <f t="shared" si="9"/>
        <v>76.836281846683505</v>
      </c>
      <c r="H31" s="149">
        <f t="shared" si="10"/>
        <v>0</v>
      </c>
      <c r="I31" s="151">
        <f>D31+E31+G31</f>
        <v>173.57308102025968</v>
      </c>
      <c r="J31" s="149"/>
    </row>
    <row r="32" spans="1:10" hidden="1" outlineLevel="1" x14ac:dyDescent="0.25">
      <c r="A32" s="85"/>
      <c r="B32" s="82"/>
      <c r="C32" s="149"/>
      <c r="D32" s="149"/>
      <c r="E32" s="149"/>
      <c r="F32" s="149"/>
      <c r="G32" s="149"/>
      <c r="H32" s="149"/>
      <c r="I32" s="149"/>
      <c r="J32" s="149"/>
    </row>
    <row r="33" spans="1:10" hidden="1" outlineLevel="1" x14ac:dyDescent="0.25">
      <c r="A33" s="85"/>
      <c r="B33" s="82"/>
      <c r="C33" s="149"/>
      <c r="D33" s="149"/>
      <c r="E33" s="149"/>
      <c r="F33" s="149"/>
      <c r="G33" s="149"/>
      <c r="H33" s="149"/>
      <c r="I33" s="149"/>
      <c r="J33" s="149"/>
    </row>
    <row r="34" spans="1:10" collapsed="1" x14ac:dyDescent="0.25">
      <c r="A34" s="85" t="s">
        <v>126</v>
      </c>
      <c r="B34" s="81" t="s">
        <v>229</v>
      </c>
      <c r="C34" s="149"/>
      <c r="D34" s="149"/>
      <c r="E34" s="149"/>
      <c r="F34" s="149"/>
      <c r="G34" s="149"/>
      <c r="H34" s="149"/>
      <c r="I34" s="149"/>
      <c r="J34" s="149"/>
    </row>
    <row r="35" spans="1:10" ht="31.5" x14ac:dyDescent="0.25">
      <c r="A35" s="85" t="s">
        <v>127</v>
      </c>
      <c r="B35" s="81" t="s">
        <v>146</v>
      </c>
      <c r="C35" s="149"/>
      <c r="D35" s="149"/>
      <c r="E35" s="149"/>
      <c r="F35" s="149"/>
      <c r="G35" s="149"/>
      <c r="H35" s="149"/>
      <c r="I35" s="149"/>
      <c r="J35" s="149"/>
    </row>
    <row r="36" spans="1:10" x14ac:dyDescent="0.25">
      <c r="A36" s="85" t="s">
        <v>128</v>
      </c>
      <c r="B36" s="82" t="s">
        <v>224</v>
      </c>
      <c r="C36" s="149"/>
      <c r="D36" s="149"/>
      <c r="E36" s="149"/>
      <c r="F36" s="149"/>
      <c r="G36" s="149"/>
      <c r="H36" s="149"/>
      <c r="I36" s="149"/>
      <c r="J36" s="149"/>
    </row>
    <row r="37" spans="1:10" hidden="1" outlineLevel="1" x14ac:dyDescent="0.25">
      <c r="A37" s="85"/>
      <c r="B37" s="82"/>
      <c r="C37" s="149"/>
      <c r="D37" s="149"/>
      <c r="E37" s="149"/>
      <c r="F37" s="149"/>
      <c r="G37" s="149"/>
      <c r="H37" s="149"/>
      <c r="I37" s="149"/>
      <c r="J37" s="149"/>
    </row>
    <row r="38" spans="1:10" hidden="1" outlineLevel="1" x14ac:dyDescent="0.25">
      <c r="A38" s="85"/>
      <c r="B38" s="82"/>
      <c r="C38" s="149"/>
      <c r="D38" s="149"/>
      <c r="E38" s="149"/>
      <c r="F38" s="149"/>
      <c r="G38" s="149"/>
      <c r="H38" s="149"/>
      <c r="I38" s="149"/>
      <c r="J38" s="149"/>
    </row>
    <row r="39" spans="1:10" collapsed="1" x14ac:dyDescent="0.25">
      <c r="A39" s="85" t="s">
        <v>129</v>
      </c>
      <c r="B39" s="80" t="s">
        <v>147</v>
      </c>
      <c r="C39" s="149" t="e">
        <f>C31*0.18</f>
        <v>#REF!</v>
      </c>
      <c r="D39" s="149">
        <f>D74</f>
        <v>36.93139655600001</v>
      </c>
      <c r="E39" s="149">
        <f t="shared" ref="E39:G39" si="11">E74</f>
        <v>40.345483422618912</v>
      </c>
      <c r="F39" s="149">
        <f t="shared" ref="F39:H39" si="12">F74</f>
        <v>0</v>
      </c>
      <c r="G39" s="149">
        <f t="shared" si="11"/>
        <v>44.193982025907758</v>
      </c>
      <c r="H39" s="149">
        <f t="shared" si="12"/>
        <v>0</v>
      </c>
      <c r="I39" s="151">
        <f>D39+E39+G39</f>
        <v>121.47086200452668</v>
      </c>
      <c r="J39" s="149"/>
    </row>
    <row r="40" spans="1:10" x14ac:dyDescent="0.25">
      <c r="A40" s="85" t="s">
        <v>130</v>
      </c>
      <c r="B40" s="80" t="s">
        <v>131</v>
      </c>
      <c r="C40" s="149"/>
      <c r="D40" s="149"/>
      <c r="E40" s="149"/>
      <c r="F40" s="149"/>
      <c r="G40" s="149"/>
      <c r="H40" s="149"/>
      <c r="I40" s="151"/>
      <c r="J40" s="149"/>
    </row>
    <row r="41" spans="1:10" x14ac:dyDescent="0.25">
      <c r="A41" s="85" t="s">
        <v>132</v>
      </c>
      <c r="B41" s="81" t="s">
        <v>230</v>
      </c>
      <c r="C41" s="149"/>
      <c r="D41" s="149"/>
      <c r="E41" s="149"/>
      <c r="F41" s="149"/>
      <c r="G41" s="149"/>
      <c r="H41" s="149"/>
      <c r="I41" s="149"/>
      <c r="J41" s="149"/>
    </row>
    <row r="42" spans="1:10" x14ac:dyDescent="0.25">
      <c r="A42" s="85" t="s">
        <v>231</v>
      </c>
      <c r="B42" s="81" t="s">
        <v>232</v>
      </c>
      <c r="C42" s="149"/>
      <c r="D42" s="149"/>
      <c r="E42" s="149"/>
      <c r="F42" s="149"/>
      <c r="G42" s="149"/>
      <c r="H42" s="149"/>
      <c r="I42" s="149"/>
      <c r="J42" s="149"/>
    </row>
    <row r="43" spans="1:10" x14ac:dyDescent="0.25">
      <c r="A43" s="85" t="s">
        <v>114</v>
      </c>
      <c r="B43" s="79" t="s">
        <v>151</v>
      </c>
      <c r="C43" s="149"/>
      <c r="D43" s="149"/>
      <c r="E43" s="149"/>
      <c r="F43" s="149"/>
      <c r="G43" s="149"/>
      <c r="H43" s="149"/>
      <c r="I43" s="149"/>
      <c r="J43" s="149"/>
    </row>
    <row r="44" spans="1:10" hidden="1" outlineLevel="1" x14ac:dyDescent="0.25">
      <c r="A44" s="85" t="s">
        <v>115</v>
      </c>
      <c r="B44" s="80" t="s">
        <v>133</v>
      </c>
      <c r="C44" s="149"/>
      <c r="D44" s="149"/>
      <c r="E44" s="149"/>
      <c r="F44" s="149"/>
      <c r="G44" s="149"/>
      <c r="H44" s="149"/>
      <c r="I44" s="149"/>
    </row>
    <row r="45" spans="1:10" hidden="1" outlineLevel="1" x14ac:dyDescent="0.25">
      <c r="A45" s="85" t="s">
        <v>116</v>
      </c>
      <c r="B45" s="80" t="s">
        <v>134</v>
      </c>
      <c r="C45" s="149"/>
      <c r="D45" s="149"/>
      <c r="E45" s="149"/>
      <c r="F45" s="149"/>
      <c r="G45" s="149"/>
      <c r="H45" s="149"/>
      <c r="I45" s="149"/>
    </row>
    <row r="46" spans="1:10" hidden="1" outlineLevel="1" x14ac:dyDescent="0.25">
      <c r="A46" s="85" t="s">
        <v>117</v>
      </c>
      <c r="B46" s="80" t="s">
        <v>135</v>
      </c>
      <c r="C46" s="149"/>
      <c r="D46" s="149"/>
      <c r="E46" s="149"/>
      <c r="F46" s="149"/>
      <c r="G46" s="149"/>
      <c r="H46" s="149"/>
      <c r="I46" s="149"/>
    </row>
    <row r="47" spans="1:10" hidden="1" outlineLevel="1" x14ac:dyDescent="0.25">
      <c r="A47" s="85" t="s">
        <v>118</v>
      </c>
      <c r="B47" s="80" t="s">
        <v>136</v>
      </c>
      <c r="C47" s="149"/>
      <c r="D47" s="149"/>
      <c r="E47" s="149"/>
      <c r="F47" s="149"/>
      <c r="G47" s="149"/>
      <c r="H47" s="149"/>
      <c r="I47" s="149"/>
    </row>
    <row r="48" spans="1:10" hidden="1" outlineLevel="1" x14ac:dyDescent="0.25">
      <c r="A48" s="85" t="s">
        <v>119</v>
      </c>
      <c r="B48" s="80" t="s">
        <v>233</v>
      </c>
      <c r="C48" s="149"/>
      <c r="D48" s="149"/>
      <c r="E48" s="149"/>
      <c r="F48" s="149"/>
      <c r="G48" s="149"/>
      <c r="H48" s="149"/>
      <c r="I48" s="149"/>
    </row>
    <row r="49" spans="1:40" hidden="1" outlineLevel="1" x14ac:dyDescent="0.25">
      <c r="A49" s="85" t="s">
        <v>137</v>
      </c>
      <c r="B49" s="81" t="s">
        <v>234</v>
      </c>
      <c r="C49" s="149"/>
      <c r="D49" s="149"/>
      <c r="E49" s="149"/>
      <c r="F49" s="149"/>
      <c r="G49" s="149"/>
      <c r="H49" s="149"/>
      <c r="I49" s="149"/>
    </row>
    <row r="50" spans="1:40" ht="33" hidden="1" customHeight="1" outlineLevel="1" x14ac:dyDescent="0.25">
      <c r="A50" s="85" t="s">
        <v>148</v>
      </c>
      <c r="B50" s="82" t="s">
        <v>235</v>
      </c>
      <c r="C50" s="149"/>
      <c r="D50" s="149"/>
      <c r="E50" s="149"/>
      <c r="F50" s="149"/>
      <c r="G50" s="149"/>
      <c r="H50" s="149"/>
      <c r="I50" s="149"/>
    </row>
    <row r="51" spans="1:40" ht="31.5" hidden="1" outlineLevel="1" x14ac:dyDescent="0.25">
      <c r="A51" s="85" t="s">
        <v>138</v>
      </c>
      <c r="B51" s="81" t="s">
        <v>236</v>
      </c>
      <c r="C51" s="149"/>
      <c r="D51" s="149"/>
      <c r="E51" s="149"/>
      <c r="F51" s="149"/>
      <c r="G51" s="149"/>
      <c r="H51" s="149"/>
      <c r="I51" s="149"/>
    </row>
    <row r="52" spans="1:40" ht="47.25" hidden="1" outlineLevel="1" x14ac:dyDescent="0.25">
      <c r="A52" s="85" t="s">
        <v>149</v>
      </c>
      <c r="B52" s="82" t="s">
        <v>237</v>
      </c>
      <c r="C52" s="149"/>
      <c r="D52" s="149"/>
      <c r="E52" s="149"/>
      <c r="F52" s="149"/>
      <c r="G52" s="149"/>
      <c r="H52" s="149"/>
      <c r="I52" s="149"/>
    </row>
    <row r="53" spans="1:40" hidden="1" outlineLevel="1" x14ac:dyDescent="0.25">
      <c r="A53" s="85" t="s">
        <v>120</v>
      </c>
      <c r="B53" s="80" t="s">
        <v>139</v>
      </c>
      <c r="C53" s="149"/>
      <c r="D53" s="149"/>
      <c r="E53" s="149"/>
      <c r="F53" s="149"/>
      <c r="G53" s="149"/>
      <c r="H53" s="149"/>
      <c r="I53" s="149"/>
    </row>
    <row r="54" spans="1:40" hidden="1" outlineLevel="1" x14ac:dyDescent="0.25">
      <c r="A54" s="85" t="s">
        <v>121</v>
      </c>
      <c r="B54" s="80" t="s">
        <v>140</v>
      </c>
      <c r="C54" s="149"/>
      <c r="D54" s="149"/>
      <c r="E54" s="149"/>
      <c r="F54" s="149"/>
      <c r="G54" s="149"/>
      <c r="H54" s="149"/>
      <c r="I54" s="149"/>
    </row>
    <row r="55" spans="1:40" collapsed="1" x14ac:dyDescent="0.25"/>
    <row r="56" spans="1:40" ht="39" hidden="1" customHeight="1" outlineLevel="1" x14ac:dyDescent="0.25">
      <c r="A56" s="227" t="s">
        <v>157</v>
      </c>
      <c r="B56" s="227"/>
      <c r="C56" s="227"/>
      <c r="D56" s="227"/>
      <c r="E56" s="227"/>
      <c r="F56" s="227"/>
      <c r="G56" s="227"/>
      <c r="H56" s="227"/>
      <c r="I56" s="227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4"/>
      <c r="AN56" s="174"/>
    </row>
    <row r="57" spans="1:40" ht="37.5" hidden="1" customHeight="1" outlineLevel="1" x14ac:dyDescent="0.25">
      <c r="A57" s="227" t="s">
        <v>155</v>
      </c>
      <c r="B57" s="227"/>
      <c r="C57" s="227"/>
      <c r="D57" s="227"/>
      <c r="E57" s="227"/>
      <c r="F57" s="227"/>
      <c r="G57" s="227"/>
      <c r="H57" s="227"/>
      <c r="I57" s="227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</row>
    <row r="58" spans="1:40" ht="53.25" hidden="1" customHeight="1" outlineLevel="1" x14ac:dyDescent="0.25">
      <c r="A58" s="274" t="s">
        <v>182</v>
      </c>
      <c r="B58" s="274"/>
      <c r="C58" s="274"/>
      <c r="D58" s="274"/>
      <c r="E58" s="274"/>
      <c r="F58" s="274"/>
      <c r="G58" s="274"/>
      <c r="H58" s="274"/>
      <c r="I58" s="274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</row>
    <row r="59" spans="1:40" ht="48.75" hidden="1" customHeight="1" outlineLevel="1" x14ac:dyDescent="0.25">
      <c r="A59" s="274" t="s">
        <v>183</v>
      </c>
      <c r="B59" s="274"/>
      <c r="C59" s="274"/>
      <c r="D59" s="274"/>
      <c r="E59" s="274"/>
      <c r="F59" s="274"/>
      <c r="G59" s="274"/>
      <c r="H59" s="274"/>
      <c r="I59" s="274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</row>
    <row r="60" spans="1:40" ht="144" hidden="1" customHeight="1" outlineLevel="1" x14ac:dyDescent="0.25">
      <c r="A60" s="235" t="s">
        <v>189</v>
      </c>
      <c r="B60" s="235"/>
      <c r="C60" s="235"/>
      <c r="D60" s="235"/>
      <c r="E60" s="235"/>
      <c r="F60" s="235"/>
      <c r="G60" s="235"/>
      <c r="H60" s="235"/>
      <c r="I60" s="235"/>
      <c r="J60" s="173"/>
    </row>
    <row r="61" spans="1:40" ht="132" hidden="1" customHeight="1" outlineLevel="1" x14ac:dyDescent="0.25">
      <c r="A61" s="271" t="s">
        <v>184</v>
      </c>
      <c r="B61" s="271"/>
      <c r="C61" s="271"/>
      <c r="D61" s="271"/>
      <c r="E61" s="271"/>
      <c r="F61" s="271"/>
      <c r="G61" s="271"/>
      <c r="H61" s="271"/>
      <c r="I61" s="271"/>
    </row>
    <row r="62" spans="1:40" collapsed="1" x14ac:dyDescent="0.25"/>
    <row r="63" spans="1:40" x14ac:dyDescent="0.25">
      <c r="C63" s="179"/>
      <c r="D63" s="179"/>
      <c r="E63" s="179"/>
      <c r="F63" s="179"/>
      <c r="G63" s="179"/>
      <c r="H63" s="179"/>
      <c r="I63" s="179"/>
    </row>
    <row r="66" spans="2:10" x14ac:dyDescent="0.25">
      <c r="B66" s="46" t="s">
        <v>238</v>
      </c>
      <c r="G66" s="47" t="s">
        <v>240</v>
      </c>
    </row>
    <row r="67" spans="2:10" x14ac:dyDescent="0.25">
      <c r="B67" s="46" t="s">
        <v>239</v>
      </c>
    </row>
    <row r="71" spans="2:10" hidden="1" outlineLevel="1" x14ac:dyDescent="0.25">
      <c r="B71" s="81" t="s">
        <v>251</v>
      </c>
      <c r="C71" s="149"/>
      <c r="D71" s="149">
        <f>'Приложение 4'!X22</f>
        <v>184.65698278000002</v>
      </c>
      <c r="E71" s="149">
        <f>'Приложение 4'!AE22</f>
        <v>201.72741711309467</v>
      </c>
      <c r="F71" s="149">
        <f>'Приложение 4'!AL22</f>
        <v>0</v>
      </c>
      <c r="G71" s="149">
        <f>'Приложение 4'!AS22</f>
        <v>220.96991012953879</v>
      </c>
      <c r="H71" s="149">
        <f>'Приложение 4'!AZ22</f>
        <v>0</v>
      </c>
      <c r="I71" s="149">
        <f>D71+E71+G71</f>
        <v>607.35431002263351</v>
      </c>
      <c r="J71" s="149">
        <f>D71+F71+H71</f>
        <v>184.65698278000002</v>
      </c>
    </row>
    <row r="72" spans="2:10" hidden="1" outlineLevel="1" x14ac:dyDescent="0.25">
      <c r="B72" s="81" t="s">
        <v>249</v>
      </c>
      <c r="C72" s="149"/>
      <c r="D72" s="149">
        <v>39.662671550977279</v>
      </c>
      <c r="E72" s="149">
        <v>57.074127622598901</v>
      </c>
      <c r="F72" s="149"/>
      <c r="G72" s="149">
        <v>76.836281846683505</v>
      </c>
      <c r="H72" s="213"/>
      <c r="I72" s="149">
        <f>D72+E72+G72</f>
        <v>173.57308102025968</v>
      </c>
      <c r="J72" s="149">
        <f t="shared" ref="J72:J75" si="13">D72+F72+H72</f>
        <v>39.662671550977279</v>
      </c>
    </row>
    <row r="73" spans="2:10" hidden="1" outlineLevel="1" x14ac:dyDescent="0.25">
      <c r="B73" s="81" t="s">
        <v>250</v>
      </c>
      <c r="C73" s="149"/>
      <c r="D73" s="149">
        <f>D71-D72</f>
        <v>144.99431122902274</v>
      </c>
      <c r="E73" s="149">
        <f t="shared" ref="E73:G73" si="14">E71-E72</f>
        <v>144.65328949049578</v>
      </c>
      <c r="F73" s="149">
        <f t="shared" ref="F73:H73" si="15">F71-F72</f>
        <v>0</v>
      </c>
      <c r="G73" s="149">
        <f t="shared" si="14"/>
        <v>144.13362828285528</v>
      </c>
      <c r="H73" s="149">
        <f t="shared" si="15"/>
        <v>0</v>
      </c>
      <c r="I73" s="149">
        <f>D73+E73+G73</f>
        <v>433.78122900237383</v>
      </c>
      <c r="J73" s="149">
        <f t="shared" si="13"/>
        <v>144.99431122902274</v>
      </c>
    </row>
    <row r="74" spans="2:10" hidden="1" outlineLevel="1" x14ac:dyDescent="0.25">
      <c r="B74" s="81" t="s">
        <v>253</v>
      </c>
      <c r="C74" s="149"/>
      <c r="D74" s="149">
        <f>D75-D71</f>
        <v>36.93139655600001</v>
      </c>
      <c r="E74" s="149">
        <f>E75-E71</f>
        <v>40.345483422618912</v>
      </c>
      <c r="F74" s="149">
        <f>F75-F71</f>
        <v>0</v>
      </c>
      <c r="G74" s="149">
        <f>G75-G71</f>
        <v>44.193982025907758</v>
      </c>
      <c r="H74" s="149">
        <f>H75-H71</f>
        <v>0</v>
      </c>
      <c r="I74" s="149">
        <f>D74+E74+G74</f>
        <v>121.47086200452668</v>
      </c>
      <c r="J74" s="149">
        <f t="shared" ref="J74" si="16">D74+F74+H74</f>
        <v>36.93139655600001</v>
      </c>
    </row>
    <row r="75" spans="2:10" hidden="1" outlineLevel="1" x14ac:dyDescent="0.25">
      <c r="B75" s="81" t="s">
        <v>252</v>
      </c>
      <c r="C75" s="149"/>
      <c r="D75" s="149">
        <f>'Приложение 1'!Q21</f>
        <v>221.58837933600003</v>
      </c>
      <c r="E75" s="149">
        <f>'Приложение 1'!V21</f>
        <v>242.07290053571359</v>
      </c>
      <c r="F75" s="149">
        <f>'Приложение 1'!AA21</f>
        <v>0</v>
      </c>
      <c r="G75" s="149">
        <f>'Приложение 1'!AF21</f>
        <v>265.16389215544655</v>
      </c>
      <c r="H75" s="149">
        <f>'Приложение 1'!AK21</f>
        <v>0</v>
      </c>
      <c r="I75" s="149">
        <f>D75+E75+G75</f>
        <v>728.82517202716019</v>
      </c>
      <c r="J75" s="149">
        <f t="shared" si="13"/>
        <v>221.58837933600003</v>
      </c>
    </row>
    <row r="76" spans="2:10" hidden="1" outlineLevel="1" x14ac:dyDescent="0.25">
      <c r="D76" s="166">
        <f>D75-D17</f>
        <v>0</v>
      </c>
      <c r="E76" s="166">
        <f t="shared" ref="E76:I76" si="17">E75-E17</f>
        <v>0</v>
      </c>
      <c r="F76" s="166">
        <f t="shared" ref="F76:H76" si="18">F75-F17</f>
        <v>0</v>
      </c>
      <c r="G76" s="166">
        <f t="shared" si="17"/>
        <v>0</v>
      </c>
      <c r="H76" s="166">
        <f t="shared" si="18"/>
        <v>0</v>
      </c>
      <c r="I76" s="166">
        <f t="shared" si="17"/>
        <v>0</v>
      </c>
      <c r="J76" s="166">
        <f t="shared" ref="J76" si="19">J75-J17</f>
        <v>221.58837933600003</v>
      </c>
    </row>
    <row r="77" spans="2:10" hidden="1" outlineLevel="1" x14ac:dyDescent="0.25">
      <c r="D77" s="166">
        <f>D75/1.2-D71</f>
        <v>0</v>
      </c>
      <c r="E77" s="166">
        <f t="shared" ref="E77:J77" si="20">E75/1.2-E71</f>
        <v>0</v>
      </c>
      <c r="F77" s="166">
        <f t="shared" si="20"/>
        <v>0</v>
      </c>
      <c r="G77" s="166">
        <f t="shared" si="20"/>
        <v>0</v>
      </c>
      <c r="H77" s="166">
        <f t="shared" si="20"/>
        <v>0</v>
      </c>
      <c r="I77" s="166">
        <f t="shared" si="20"/>
        <v>0</v>
      </c>
      <c r="J77" s="166">
        <f t="shared" si="20"/>
        <v>0</v>
      </c>
    </row>
    <row r="78" spans="2:10" collapsed="1" x14ac:dyDescent="0.25"/>
  </sheetData>
  <mergeCells count="20">
    <mergeCell ref="A61:I61"/>
    <mergeCell ref="A56:I56"/>
    <mergeCell ref="A57:I57"/>
    <mergeCell ref="A10:I10"/>
    <mergeCell ref="A17:B17"/>
    <mergeCell ref="A60:I60"/>
    <mergeCell ref="A58:I58"/>
    <mergeCell ref="A59:I59"/>
    <mergeCell ref="A12:I12"/>
    <mergeCell ref="A14:A15"/>
    <mergeCell ref="B14:B15"/>
    <mergeCell ref="E14:F14"/>
    <mergeCell ref="G14:H14"/>
    <mergeCell ref="I14:J14"/>
    <mergeCell ref="A5:I5"/>
    <mergeCell ref="A6:I6"/>
    <mergeCell ref="A11:I11"/>
    <mergeCell ref="A8:I8"/>
    <mergeCell ref="A9:I9"/>
    <mergeCell ref="A7:I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1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99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50" t="s">
        <v>154</v>
      </c>
    </row>
    <row r="2" spans="1:62" ht="22.5" x14ac:dyDescent="0.3">
      <c r="J2" s="24"/>
      <c r="K2" s="291"/>
      <c r="L2" s="291"/>
      <c r="M2" s="291"/>
      <c r="N2" s="291"/>
      <c r="O2" s="24"/>
      <c r="AW2" s="51" t="s">
        <v>156</v>
      </c>
    </row>
    <row r="3" spans="1:62" ht="18.75" x14ac:dyDescent="0.3">
      <c r="J3" s="16"/>
      <c r="K3" s="16"/>
      <c r="L3" s="16"/>
      <c r="M3" s="16"/>
      <c r="N3" s="16"/>
      <c r="O3" s="16"/>
      <c r="AW3" s="51"/>
    </row>
    <row r="4" spans="1:62" ht="18.75" x14ac:dyDescent="0.2">
      <c r="A4" s="292" t="s">
        <v>99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</row>
    <row r="5" spans="1:62" ht="18.75" x14ac:dyDescent="0.2">
      <c r="A5" s="292" t="s">
        <v>104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</row>
    <row r="6" spans="1:62" ht="21.75" x14ac:dyDescent="0.3">
      <c r="A6" s="287" t="s">
        <v>161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</row>
    <row r="7" spans="1:62" ht="15.75" customHeight="1" x14ac:dyDescent="0.2"/>
    <row r="8" spans="1:62" ht="21.75" customHeight="1" x14ac:dyDescent="0.2">
      <c r="A8" s="293" t="s">
        <v>102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</row>
    <row r="9" spans="1:62" ht="15.75" customHeight="1" x14ac:dyDescent="0.2">
      <c r="A9" s="288" t="s">
        <v>103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</row>
    <row r="10" spans="1:62" s="16" customFormat="1" ht="15.75" customHeight="1" x14ac:dyDescent="0.3">
      <c r="A10" s="290"/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284" t="s">
        <v>69</v>
      </c>
      <c r="B11" s="284" t="s">
        <v>18</v>
      </c>
      <c r="C11" s="284" t="s">
        <v>1</v>
      </c>
      <c r="D11" s="284" t="s">
        <v>105</v>
      </c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9"/>
      <c r="Q11" s="284"/>
      <c r="R11" s="284"/>
      <c r="S11" s="284"/>
      <c r="T11" s="284"/>
      <c r="U11" s="289"/>
      <c r="V11" s="284"/>
      <c r="W11" s="284"/>
      <c r="X11" s="284"/>
      <c r="Y11" s="284"/>
      <c r="Z11" s="289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</row>
    <row r="12" spans="1:62" ht="176.25" customHeight="1" x14ac:dyDescent="0.2">
      <c r="A12" s="284"/>
      <c r="B12" s="284"/>
      <c r="C12" s="284"/>
      <c r="D12" s="284" t="s">
        <v>28</v>
      </c>
      <c r="E12" s="284"/>
      <c r="F12" s="284"/>
      <c r="G12" s="284"/>
      <c r="H12" s="284"/>
      <c r="I12" s="284"/>
      <c r="J12" s="284" t="s">
        <v>29</v>
      </c>
      <c r="K12" s="284"/>
      <c r="L12" s="284"/>
      <c r="M12" s="284"/>
      <c r="N12" s="284"/>
      <c r="O12" s="284"/>
      <c r="P12" s="284" t="s">
        <v>24</v>
      </c>
      <c r="Q12" s="284"/>
      <c r="R12" s="284"/>
      <c r="S12" s="284"/>
      <c r="T12" s="284"/>
      <c r="U12" s="284"/>
      <c r="V12" s="284" t="s">
        <v>25</v>
      </c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 t="s">
        <v>19</v>
      </c>
      <c r="AH12" s="284"/>
      <c r="AI12" s="284"/>
      <c r="AJ12" s="284"/>
      <c r="AK12" s="284"/>
      <c r="AL12" s="284"/>
      <c r="AM12" s="284" t="s">
        <v>22</v>
      </c>
      <c r="AN12" s="284"/>
      <c r="AO12" s="284"/>
      <c r="AP12" s="284"/>
      <c r="AQ12" s="284"/>
      <c r="AR12" s="284"/>
      <c r="AS12" s="284" t="s">
        <v>23</v>
      </c>
      <c r="AT12" s="284"/>
      <c r="AU12" s="284"/>
      <c r="AV12" s="284"/>
      <c r="AW12" s="284"/>
    </row>
    <row r="13" spans="1:62" s="12" customFormat="1" ht="197.25" customHeight="1" x14ac:dyDescent="0.2">
      <c r="A13" s="284"/>
      <c r="B13" s="284"/>
      <c r="C13" s="284"/>
      <c r="D13" s="285" t="s">
        <v>163</v>
      </c>
      <c r="E13" s="285"/>
      <c r="F13" s="285" t="s">
        <v>30</v>
      </c>
      <c r="G13" s="285"/>
      <c r="H13" s="285" t="s">
        <v>0</v>
      </c>
      <c r="I13" s="285"/>
      <c r="J13" s="285" t="s">
        <v>30</v>
      </c>
      <c r="K13" s="285"/>
      <c r="L13" s="285" t="s">
        <v>30</v>
      </c>
      <c r="M13" s="285"/>
      <c r="N13" s="285" t="s">
        <v>0</v>
      </c>
      <c r="O13" s="285"/>
      <c r="P13" s="285" t="s">
        <v>30</v>
      </c>
      <c r="Q13" s="285"/>
      <c r="R13" s="285" t="s">
        <v>30</v>
      </c>
      <c r="S13" s="285"/>
      <c r="T13" s="285" t="s">
        <v>0</v>
      </c>
      <c r="U13" s="285"/>
      <c r="V13" s="285" t="s">
        <v>30</v>
      </c>
      <c r="W13" s="285"/>
      <c r="X13" s="285" t="s">
        <v>30</v>
      </c>
      <c r="Y13" s="285"/>
      <c r="Z13" s="108">
        <v>42675</v>
      </c>
      <c r="AA13" s="108">
        <v>43040</v>
      </c>
      <c r="AB13" s="108">
        <v>43405</v>
      </c>
      <c r="AC13" s="108">
        <v>43770</v>
      </c>
      <c r="AD13" s="108">
        <v>44136</v>
      </c>
      <c r="AE13" s="285" t="s">
        <v>0</v>
      </c>
      <c r="AF13" s="285"/>
      <c r="AG13" s="285" t="s">
        <v>30</v>
      </c>
      <c r="AH13" s="285"/>
      <c r="AI13" s="285" t="s">
        <v>30</v>
      </c>
      <c r="AJ13" s="285"/>
      <c r="AK13" s="285" t="s">
        <v>0</v>
      </c>
      <c r="AL13" s="285"/>
      <c r="AM13" s="285" t="s">
        <v>30</v>
      </c>
      <c r="AN13" s="285"/>
      <c r="AO13" s="285" t="s">
        <v>30</v>
      </c>
      <c r="AP13" s="285"/>
      <c r="AQ13" s="285" t="s">
        <v>0</v>
      </c>
      <c r="AR13" s="285"/>
      <c r="AS13" s="285" t="s">
        <v>30</v>
      </c>
      <c r="AT13" s="285"/>
      <c r="AU13" s="285" t="s">
        <v>30</v>
      </c>
      <c r="AV13" s="285"/>
      <c r="AW13" s="70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8" customFormat="1" ht="18" customHeight="1" x14ac:dyDescent="0.2">
      <c r="A17" s="286" t="s">
        <v>159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</row>
    <row r="18" spans="1:49" s="78" customFormat="1" ht="17.25" customHeight="1" x14ac:dyDescent="0.2">
      <c r="A18" s="286" t="s">
        <v>160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</row>
    <row r="19" spans="1:49" ht="15" customHeight="1" x14ac:dyDescent="0.2">
      <c r="A19" s="281" t="s">
        <v>162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</row>
    <row r="20" spans="1:49" ht="38.25" customHeight="1" x14ac:dyDescent="0.2">
      <c r="A20" s="282" t="s">
        <v>192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</row>
    <row r="21" spans="1:49" ht="17.25" customHeight="1" x14ac:dyDescent="0.2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</row>
  </sheetData>
  <mergeCells count="44"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50" t="s">
        <v>154</v>
      </c>
    </row>
    <row r="2" spans="1:67" ht="22.5" x14ac:dyDescent="0.3">
      <c r="AL2" s="51" t="s">
        <v>156</v>
      </c>
    </row>
    <row r="3" spans="1:67" ht="18.75" x14ac:dyDescent="0.3">
      <c r="AL3" s="51"/>
    </row>
    <row r="4" spans="1:67" ht="18.75" x14ac:dyDescent="0.3">
      <c r="A4" s="296" t="s">
        <v>96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</row>
    <row r="5" spans="1:67" ht="21.75" x14ac:dyDescent="0.3">
      <c r="A5" s="295" t="s">
        <v>170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</row>
    <row r="6" spans="1:67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67" ht="18.75" x14ac:dyDescent="0.25">
      <c r="A7" s="230" t="s">
        <v>195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52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31" t="s">
        <v>103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53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54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43" t="s">
        <v>69</v>
      </c>
      <c r="B10" s="242" t="s">
        <v>18</v>
      </c>
      <c r="C10" s="242" t="s">
        <v>1</v>
      </c>
      <c r="D10" s="249" t="s">
        <v>94</v>
      </c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57"/>
      <c r="AN10" s="8"/>
      <c r="AO10" s="8"/>
      <c r="AP10" s="8"/>
    </row>
    <row r="11" spans="1:67" ht="43.5" customHeight="1" x14ac:dyDescent="0.25">
      <c r="A11" s="256"/>
      <c r="B11" s="242"/>
      <c r="C11" s="242"/>
      <c r="D11" s="249" t="s">
        <v>2</v>
      </c>
      <c r="E11" s="249"/>
      <c r="F11" s="249"/>
      <c r="G11" s="249"/>
      <c r="H11" s="249"/>
      <c r="I11" s="249"/>
      <c r="J11" s="249"/>
      <c r="K11" s="242" t="s">
        <v>196</v>
      </c>
      <c r="L11" s="249"/>
      <c r="M11" s="249"/>
      <c r="N11" s="249"/>
      <c r="O11" s="249"/>
      <c r="P11" s="258"/>
      <c r="Q11" s="249"/>
      <c r="R11" s="249" t="s">
        <v>3</v>
      </c>
      <c r="S11" s="249"/>
      <c r="T11" s="249"/>
      <c r="U11" s="258"/>
      <c r="V11" s="249"/>
      <c r="W11" s="249"/>
      <c r="X11" s="249"/>
      <c r="Y11" s="249" t="s">
        <v>4</v>
      </c>
      <c r="Z11" s="249"/>
      <c r="AA11" s="249"/>
      <c r="AB11" s="249"/>
      <c r="AC11" s="249"/>
      <c r="AD11" s="249"/>
      <c r="AE11" s="249"/>
      <c r="AF11" s="242" t="s">
        <v>95</v>
      </c>
      <c r="AG11" s="242"/>
      <c r="AH11" s="242"/>
      <c r="AI11" s="242"/>
      <c r="AJ11" s="242"/>
      <c r="AK11" s="242"/>
      <c r="AL11" s="242"/>
      <c r="AM11" s="57"/>
      <c r="AN11" s="8"/>
      <c r="AO11" s="8"/>
      <c r="AP11" s="8"/>
    </row>
    <row r="12" spans="1:67" ht="43.5" customHeight="1" x14ac:dyDescent="0.25">
      <c r="A12" s="256"/>
      <c r="B12" s="242"/>
      <c r="C12" s="242"/>
      <c r="D12" s="71" t="s">
        <v>27</v>
      </c>
      <c r="E12" s="249" t="s">
        <v>26</v>
      </c>
      <c r="F12" s="249"/>
      <c r="G12" s="249"/>
      <c r="H12" s="249"/>
      <c r="I12" s="249"/>
      <c r="J12" s="249"/>
      <c r="K12" s="71" t="s">
        <v>27</v>
      </c>
      <c r="L12" s="249" t="s">
        <v>26</v>
      </c>
      <c r="M12" s="249"/>
      <c r="N12" s="249"/>
      <c r="O12" s="249"/>
      <c r="P12" s="249"/>
      <c r="Q12" s="249"/>
      <c r="R12" s="71" t="s">
        <v>27</v>
      </c>
      <c r="S12" s="249" t="s">
        <v>26</v>
      </c>
      <c r="T12" s="249"/>
      <c r="U12" s="249"/>
      <c r="V12" s="249"/>
      <c r="W12" s="249"/>
      <c r="X12" s="249"/>
      <c r="Y12" s="71" t="s">
        <v>27</v>
      </c>
      <c r="Z12" s="249" t="s">
        <v>26</v>
      </c>
      <c r="AA12" s="249"/>
      <c r="AB12" s="249"/>
      <c r="AC12" s="249"/>
      <c r="AD12" s="249"/>
      <c r="AE12" s="249"/>
      <c r="AF12" s="71" t="s">
        <v>27</v>
      </c>
      <c r="AG12" s="249" t="s">
        <v>26</v>
      </c>
      <c r="AH12" s="249"/>
      <c r="AI12" s="249"/>
      <c r="AJ12" s="249"/>
      <c r="AK12" s="249"/>
      <c r="AL12" s="249"/>
    </row>
    <row r="13" spans="1:67" ht="87.75" customHeight="1" x14ac:dyDescent="0.25">
      <c r="A13" s="244"/>
      <c r="B13" s="242"/>
      <c r="C13" s="242"/>
      <c r="D13" s="69" t="s">
        <v>12</v>
      </c>
      <c r="E13" s="69" t="s">
        <v>12</v>
      </c>
      <c r="F13" s="26" t="s">
        <v>165</v>
      </c>
      <c r="G13" s="26" t="s">
        <v>166</v>
      </c>
      <c r="H13" s="26" t="s">
        <v>167</v>
      </c>
      <c r="I13" s="26" t="s">
        <v>168</v>
      </c>
      <c r="J13" s="26" t="s">
        <v>169</v>
      </c>
      <c r="K13" s="69" t="s">
        <v>12</v>
      </c>
      <c r="L13" s="69" t="s">
        <v>12</v>
      </c>
      <c r="M13" s="26" t="s">
        <v>165</v>
      </c>
      <c r="N13" s="26" t="s">
        <v>166</v>
      </c>
      <c r="O13" s="26" t="s">
        <v>167</v>
      </c>
      <c r="P13" s="26" t="s">
        <v>168</v>
      </c>
      <c r="Q13" s="26" t="s">
        <v>169</v>
      </c>
      <c r="R13" s="69" t="s">
        <v>12</v>
      </c>
      <c r="S13" s="69" t="s">
        <v>12</v>
      </c>
      <c r="T13" s="26" t="s">
        <v>165</v>
      </c>
      <c r="U13" s="26" t="s">
        <v>166</v>
      </c>
      <c r="V13" s="26" t="s">
        <v>167</v>
      </c>
      <c r="W13" s="26" t="s">
        <v>168</v>
      </c>
      <c r="X13" s="26" t="s">
        <v>169</v>
      </c>
      <c r="Y13" s="69" t="s">
        <v>12</v>
      </c>
      <c r="Z13" s="69" t="s">
        <v>12</v>
      </c>
      <c r="AA13" s="26" t="s">
        <v>165</v>
      </c>
      <c r="AB13" s="26" t="s">
        <v>166</v>
      </c>
      <c r="AC13" s="26" t="s">
        <v>167</v>
      </c>
      <c r="AD13" s="26" t="s">
        <v>168</v>
      </c>
      <c r="AE13" s="26" t="s">
        <v>169</v>
      </c>
      <c r="AF13" s="69" t="s">
        <v>12</v>
      </c>
      <c r="AG13" s="69" t="s">
        <v>12</v>
      </c>
      <c r="AH13" s="26" t="s">
        <v>165</v>
      </c>
      <c r="AI13" s="26" t="s">
        <v>166</v>
      </c>
      <c r="AJ13" s="26" t="s">
        <v>167</v>
      </c>
      <c r="AK13" s="26" t="s">
        <v>168</v>
      </c>
      <c r="AL13" s="26" t="s">
        <v>169</v>
      </c>
    </row>
    <row r="14" spans="1:67" s="35" customFormat="1" x14ac:dyDescent="0.25">
      <c r="A14" s="127">
        <v>1</v>
      </c>
      <c r="B14" s="127">
        <v>2</v>
      </c>
      <c r="C14" s="127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207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208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209</v>
      </c>
      <c r="Y14" s="32" t="s">
        <v>210</v>
      </c>
      <c r="Z14" s="32" t="s">
        <v>211</v>
      </c>
      <c r="AA14" s="32" t="s">
        <v>212</v>
      </c>
      <c r="AB14" s="32" t="s">
        <v>213</v>
      </c>
      <c r="AC14" s="32" t="s">
        <v>214</v>
      </c>
      <c r="AD14" s="32" t="s">
        <v>215</v>
      </c>
      <c r="AE14" s="32" t="s">
        <v>216</v>
      </c>
      <c r="AF14" s="32" t="s">
        <v>217</v>
      </c>
      <c r="AG14" s="32" t="s">
        <v>218</v>
      </c>
      <c r="AH14" s="122"/>
    </row>
    <row r="15" spans="1:67" x14ac:dyDescent="0.25">
      <c r="A15" s="56"/>
      <c r="B15" s="74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</row>
    <row r="17" spans="1:68" s="35" customFormat="1" ht="22.5" customHeight="1" x14ac:dyDescent="0.25">
      <c r="A17" s="227" t="s">
        <v>157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77"/>
    </row>
    <row r="18" spans="1:68" s="35" customFormat="1" ht="21.75" customHeight="1" x14ac:dyDescent="0.25">
      <c r="A18" s="227" t="s">
        <v>155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77"/>
    </row>
    <row r="19" spans="1:68" s="35" customFormat="1" ht="18.75" x14ac:dyDescent="0.25">
      <c r="A19" s="294" t="s">
        <v>171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54"/>
    </row>
    <row r="20" spans="1:68" ht="47.25" customHeight="1" x14ac:dyDescent="0.25">
      <c r="A20" s="257" t="s">
        <v>164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58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</row>
    <row r="21" spans="1:68" ht="23.25" customHeight="1" x14ac:dyDescent="0.25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67"/>
      <c r="AN21" s="67"/>
      <c r="AO21" s="67"/>
      <c r="AP21" s="67"/>
      <c r="AQ21" s="67"/>
      <c r="AR21" s="67"/>
    </row>
    <row r="32" spans="1:68" x14ac:dyDescent="0.25">
      <c r="AJ32" s="28" t="s">
        <v>32</v>
      </c>
    </row>
  </sheetData>
  <mergeCells count="24">
    <mergeCell ref="A17:AL17"/>
    <mergeCell ref="A18:AL18"/>
    <mergeCell ref="AG12:AL12"/>
    <mergeCell ref="D11:J11"/>
    <mergeCell ref="K11:Q11"/>
    <mergeCell ref="R11:X11"/>
    <mergeCell ref="Y11:AE11"/>
    <mergeCell ref="AF11:AL11"/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50" t="s">
        <v>154</v>
      </c>
    </row>
    <row r="2" spans="1:68" ht="22.5" x14ac:dyDescent="0.3">
      <c r="U2" s="51" t="s">
        <v>156</v>
      </c>
    </row>
    <row r="3" spans="1:68" ht="18.75" x14ac:dyDescent="0.3">
      <c r="U3" s="51"/>
    </row>
    <row r="4" spans="1:68" x14ac:dyDescent="0.25">
      <c r="A4" s="300" t="s">
        <v>97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</row>
    <row r="5" spans="1:68" s="33" customFormat="1" ht="25.5" customHeight="1" x14ac:dyDescent="0.25">
      <c r="A5" s="306" t="s">
        <v>98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28"/>
      <c r="Z6" s="35"/>
      <c r="AA6" s="35"/>
      <c r="AB6" s="35"/>
      <c r="AC6" s="35"/>
      <c r="AD6" s="35"/>
    </row>
    <row r="7" spans="1:68" ht="18.75" x14ac:dyDescent="0.25">
      <c r="A7" s="230" t="s">
        <v>195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</row>
    <row r="8" spans="1:68" x14ac:dyDescent="0.25">
      <c r="A8" s="231" t="s">
        <v>103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42" t="s">
        <v>69</v>
      </c>
      <c r="B10" s="242" t="s">
        <v>18</v>
      </c>
      <c r="C10" s="242" t="s">
        <v>1</v>
      </c>
      <c r="D10" s="302" t="s">
        <v>87</v>
      </c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4"/>
    </row>
    <row r="11" spans="1:68" ht="15.75" customHeight="1" x14ac:dyDescent="0.25">
      <c r="A11" s="242"/>
      <c r="B11" s="242"/>
      <c r="C11" s="242"/>
      <c r="D11" s="249" t="s">
        <v>173</v>
      </c>
      <c r="E11" s="249"/>
      <c r="F11" s="249"/>
      <c r="G11" s="249"/>
      <c r="H11" s="249"/>
      <c r="I11" s="249"/>
      <c r="J11" s="249" t="s">
        <v>174</v>
      </c>
      <c r="K11" s="249"/>
      <c r="L11" s="249"/>
      <c r="M11" s="249"/>
      <c r="N11" s="249"/>
      <c r="O11" s="249"/>
      <c r="P11" s="301" t="s">
        <v>197</v>
      </c>
      <c r="Q11" s="249"/>
      <c r="R11" s="249"/>
      <c r="S11" s="249"/>
      <c r="T11" s="249"/>
      <c r="U11" s="258"/>
      <c r="Z11" s="105"/>
      <c r="AE11" s="105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</row>
    <row r="12" spans="1:68" x14ac:dyDescent="0.25">
      <c r="A12" s="242"/>
      <c r="B12" s="242"/>
      <c r="C12" s="242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</row>
    <row r="13" spans="1:68" ht="39" customHeight="1" x14ac:dyDescent="0.25">
      <c r="A13" s="242"/>
      <c r="B13" s="242"/>
      <c r="C13" s="242"/>
      <c r="D13" s="249" t="s">
        <v>93</v>
      </c>
      <c r="E13" s="249"/>
      <c r="F13" s="249"/>
      <c r="G13" s="249"/>
      <c r="H13" s="249"/>
      <c r="I13" s="249"/>
      <c r="J13" s="249" t="s">
        <v>93</v>
      </c>
      <c r="K13" s="249"/>
      <c r="L13" s="249"/>
      <c r="M13" s="249"/>
      <c r="N13" s="249"/>
      <c r="O13" s="249"/>
      <c r="P13" s="249" t="s">
        <v>93</v>
      </c>
      <c r="Q13" s="249"/>
      <c r="R13" s="249"/>
      <c r="S13" s="249"/>
      <c r="T13" s="249"/>
      <c r="U13" s="249"/>
      <c r="Z13" s="107"/>
      <c r="AA13" s="107"/>
      <c r="AB13" s="107"/>
      <c r="AC13" s="107"/>
      <c r="AD13" s="107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  <c r="BB13" s="298"/>
      <c r="BC13" s="298"/>
      <c r="BD13" s="298"/>
      <c r="BE13" s="298"/>
      <c r="BF13" s="298"/>
      <c r="BG13" s="298"/>
      <c r="BH13" s="298"/>
      <c r="BI13" s="298"/>
      <c r="BJ13" s="299"/>
      <c r="BK13" s="299"/>
      <c r="BL13" s="299"/>
      <c r="BM13" s="299"/>
      <c r="BN13" s="299"/>
      <c r="BO13" s="299"/>
      <c r="BP13" s="299"/>
    </row>
    <row r="14" spans="1:68" s="35" customFormat="1" ht="39" customHeight="1" x14ac:dyDescent="0.25">
      <c r="A14" s="242"/>
      <c r="B14" s="305"/>
      <c r="C14" s="242"/>
      <c r="D14" s="26" t="s">
        <v>219</v>
      </c>
      <c r="E14" s="26" t="s">
        <v>165</v>
      </c>
      <c r="F14" s="26" t="s">
        <v>166</v>
      </c>
      <c r="G14" s="26" t="s">
        <v>167</v>
      </c>
      <c r="H14" s="26" t="s">
        <v>168</v>
      </c>
      <c r="I14" s="26" t="s">
        <v>169</v>
      </c>
      <c r="J14" s="26" t="s">
        <v>219</v>
      </c>
      <c r="K14" s="26" t="s">
        <v>165</v>
      </c>
      <c r="L14" s="26" t="s">
        <v>166</v>
      </c>
      <c r="M14" s="26" t="s">
        <v>167</v>
      </c>
      <c r="N14" s="26" t="s">
        <v>168</v>
      </c>
      <c r="O14" s="26" t="s">
        <v>169</v>
      </c>
      <c r="P14" s="26" t="s">
        <v>219</v>
      </c>
      <c r="Q14" s="26" t="s">
        <v>165</v>
      </c>
      <c r="R14" s="26" t="s">
        <v>166</v>
      </c>
      <c r="S14" s="26" t="s">
        <v>167</v>
      </c>
      <c r="T14" s="26" t="s">
        <v>168</v>
      </c>
      <c r="U14" s="26" t="s">
        <v>169</v>
      </c>
      <c r="V14" s="91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1"/>
      <c r="BK14" s="101"/>
      <c r="BL14" s="101"/>
      <c r="BM14" s="101"/>
      <c r="BN14" s="101"/>
      <c r="BO14" s="101"/>
      <c r="BP14" s="101"/>
    </row>
    <row r="15" spans="1:68" x14ac:dyDescent="0.25">
      <c r="A15" s="72">
        <v>1</v>
      </c>
      <c r="B15" s="72">
        <v>2</v>
      </c>
      <c r="C15" s="72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6"/>
      <c r="B16" s="74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27" t="s">
        <v>157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86"/>
      <c r="W18" s="86"/>
      <c r="X18" s="86"/>
      <c r="Y18" s="86"/>
      <c r="Z18" s="92"/>
      <c r="AA18" s="92"/>
      <c r="AB18" s="92"/>
      <c r="AC18" s="92"/>
      <c r="AD18" s="92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</row>
    <row r="19" spans="1:43" s="35" customFormat="1" ht="42" customHeight="1" x14ac:dyDescent="0.25">
      <c r="A19" s="227" t="s">
        <v>155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86"/>
      <c r="W19" s="86"/>
      <c r="X19" s="86"/>
      <c r="Y19" s="86"/>
      <c r="Z19" s="92"/>
      <c r="AA19" s="92"/>
      <c r="AB19" s="92"/>
      <c r="AC19" s="92"/>
      <c r="AD19" s="92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</row>
    <row r="20" spans="1:43" ht="68.25" customHeight="1" x14ac:dyDescent="0.25">
      <c r="A20" s="235" t="s">
        <v>158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49"/>
      <c r="W20" s="49"/>
      <c r="X20" s="49"/>
      <c r="Y20" s="49"/>
      <c r="Z20" s="90"/>
      <c r="AA20" s="90"/>
      <c r="AB20" s="90"/>
      <c r="AC20" s="90"/>
      <c r="AD20" s="90"/>
      <c r="AE20" s="49"/>
      <c r="AF20" s="49"/>
      <c r="AG20" s="49"/>
      <c r="AH20" s="49"/>
      <c r="AI20" s="49"/>
      <c r="AJ20" s="49"/>
      <c r="AK20" s="49"/>
    </row>
    <row r="21" spans="1:43" ht="33.75" customHeight="1" x14ac:dyDescent="0.25">
      <c r="A21" s="235" t="s">
        <v>143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54"/>
      <c r="W21" s="54"/>
      <c r="X21" s="54"/>
      <c r="Y21" s="54"/>
      <c r="Z21" s="91"/>
      <c r="AA21" s="91"/>
      <c r="AB21" s="91"/>
      <c r="AC21" s="91"/>
      <c r="AD21" s="91"/>
      <c r="AE21" s="54"/>
      <c r="AF21" s="54"/>
      <c r="AG21" s="54"/>
      <c r="AH21" s="54"/>
      <c r="AI21" s="54"/>
      <c r="AJ21" s="54"/>
      <c r="AK21" s="54"/>
    </row>
    <row r="22" spans="1:43" ht="35.25" customHeight="1" x14ac:dyDescent="0.25">
      <c r="A22" s="235" t="s">
        <v>188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49"/>
      <c r="W22" s="49"/>
      <c r="X22" s="49"/>
      <c r="Y22" s="49"/>
      <c r="Z22" s="90"/>
      <c r="AA22" s="90"/>
      <c r="AB22" s="90"/>
      <c r="AC22" s="90"/>
      <c r="AD22" s="90"/>
      <c r="AE22" s="49"/>
      <c r="AF22" s="49"/>
      <c r="AG22" s="49"/>
      <c r="AH22" s="49"/>
      <c r="AI22" s="49"/>
      <c r="AJ22" s="49"/>
      <c r="AK22" s="49"/>
    </row>
    <row r="23" spans="1:43" ht="18" customHeight="1" x14ac:dyDescent="0.25">
      <c r="A23" s="235" t="s">
        <v>172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54"/>
      <c r="W23" s="54"/>
      <c r="X23" s="54"/>
      <c r="Y23" s="54"/>
      <c r="Z23" s="91"/>
      <c r="AA23" s="91"/>
      <c r="AB23" s="91"/>
      <c r="AC23" s="91"/>
      <c r="AD23" s="91"/>
      <c r="AE23" s="54"/>
      <c r="AF23" s="54"/>
      <c r="AG23" s="54"/>
      <c r="AH23" s="54"/>
      <c r="AI23" s="54"/>
      <c r="AJ23" s="54"/>
      <c r="AK23" s="54"/>
    </row>
    <row r="24" spans="1:43" ht="60.75" customHeight="1" x14ac:dyDescent="0.25">
      <c r="A24" s="257" t="s">
        <v>164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</row>
  </sheetData>
  <mergeCells count="29"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18:U18"/>
    <mergeCell ref="A19:U19"/>
    <mergeCell ref="A24:U24"/>
    <mergeCell ref="A20:U20"/>
    <mergeCell ref="A21:U21"/>
    <mergeCell ref="A22:U22"/>
    <mergeCell ref="A23:U23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2023-04-03T08:54:17Z</cp:lastPrinted>
  <dcterms:created xsi:type="dcterms:W3CDTF">2009-07-27T10:10:26Z</dcterms:created>
  <dcterms:modified xsi:type="dcterms:W3CDTF">2023-04-04T11:33:48Z</dcterms:modified>
</cp:coreProperties>
</file>