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1г\Инвестиции\ИП Утверждено\"/>
    </mc:Choice>
  </mc:AlternateContent>
  <bookViews>
    <workbookView xWindow="0" yWindow="0" windowWidth="28800" windowHeight="12435" tabRatio="631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3" sheetId="151" state="hidden" r:id="rId5"/>
    <sheet name="5" sheetId="126" state="hidden" r:id="rId6"/>
    <sheet name="6" sheetId="119" state="hidden" r:id="rId7"/>
    <sheet name="Приложение 5" sheetId="154" r:id="rId8"/>
  </sheets>
  <externalReferences>
    <externalReference r:id="rId9"/>
  </externalReferences>
  <definedNames>
    <definedName name="_xlnm._FilterDatabase" localSheetId="5" hidden="1">'5'!#REF!</definedName>
    <definedName name="_xlnm._FilterDatabase" localSheetId="6" hidden="1">'6'!$A$15:$U$15</definedName>
    <definedName name="_xlnm._FilterDatabase" localSheetId="2" hidden="1">'Приложение 3'!#REF!</definedName>
    <definedName name="_xlnm._FilterDatabase" localSheetId="3" hidden="1">'Приложение 4'!$A$12:$AL$15</definedName>
    <definedName name="_xlnm.Print_Titles" localSheetId="4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4">'3'!$A$1:$AW$20</definedName>
    <definedName name="_xlnm.Print_Area" localSheetId="5">'5'!$A$1:$AL$20</definedName>
    <definedName name="_xlnm.Print_Area" localSheetId="6">'6'!$A$1:$U$24</definedName>
    <definedName name="_xlnm.Print_Area" localSheetId="0">'Приложение 1'!$A$1:$AD$35</definedName>
    <definedName name="_xlnm.Print_Area" localSheetId="1">'Приложение 2'!$A$1:$R$33</definedName>
    <definedName name="_xlnm.Print_Area" localSheetId="2">'Приложение 3'!$A$1:$AF$34</definedName>
    <definedName name="_xlnm.Print_Area" localSheetId="3">'Приложение 4'!$A$1:$AL$33</definedName>
  </definedNames>
  <calcPr calcId="152511"/>
</workbook>
</file>

<file path=xl/calcChain.xml><?xml version="1.0" encoding="utf-8"?>
<calcChain xmlns="http://schemas.openxmlformats.org/spreadsheetml/2006/main">
  <c r="G34" i="125" l="1"/>
  <c r="H34" i="125"/>
  <c r="I34" i="125"/>
  <c r="J34" i="125"/>
  <c r="N34" i="125"/>
  <c r="O34" i="125"/>
  <c r="P34" i="125"/>
  <c r="Q34" i="125"/>
  <c r="U34" i="125"/>
  <c r="V34" i="125"/>
  <c r="W34" i="125"/>
  <c r="X34" i="125"/>
  <c r="AB34" i="125"/>
  <c r="AC34" i="125"/>
  <c r="AD34" i="125"/>
  <c r="AE34" i="125"/>
  <c r="E25" i="154" l="1"/>
  <c r="E24" i="154" s="1"/>
  <c r="D25" i="154"/>
  <c r="C25" i="154"/>
  <c r="C24" i="154" s="1"/>
  <c r="F20" i="154"/>
  <c r="C20" i="154"/>
  <c r="C19" i="154" l="1"/>
  <c r="C18" i="154" s="1"/>
  <c r="F25" i="154"/>
  <c r="F24" i="154" s="1"/>
  <c r="D24" i="154"/>
  <c r="N30" i="12"/>
  <c r="S30" i="12" l="1"/>
  <c r="X30" i="12" l="1"/>
  <c r="Z29" i="125" l="1"/>
  <c r="C29" i="125"/>
  <c r="B29" i="125"/>
  <c r="A29" i="125"/>
  <c r="Z28" i="125"/>
  <c r="C28" i="125"/>
  <c r="B28" i="125"/>
  <c r="A28" i="125"/>
  <c r="Z27" i="125"/>
  <c r="C27" i="125"/>
  <c r="B27" i="125"/>
  <c r="A27" i="125"/>
  <c r="Z26" i="125"/>
  <c r="C26" i="125"/>
  <c r="B26" i="125"/>
  <c r="A26" i="125"/>
  <c r="Z25" i="125"/>
  <c r="C25" i="125"/>
  <c r="B25" i="125"/>
  <c r="A25" i="125"/>
  <c r="Z24" i="125"/>
  <c r="C24" i="125"/>
  <c r="B24" i="125"/>
  <c r="A24" i="125"/>
  <c r="Z23" i="125"/>
  <c r="C23" i="125"/>
  <c r="B23" i="125"/>
  <c r="A23" i="125"/>
  <c r="Z22" i="125"/>
  <c r="C22" i="125"/>
  <c r="B22" i="125"/>
  <c r="A22" i="125"/>
  <c r="Z21" i="125"/>
  <c r="C21" i="125"/>
  <c r="B21" i="125"/>
  <c r="A21" i="125"/>
  <c r="Z20" i="125"/>
  <c r="C20" i="125"/>
  <c r="B20" i="125"/>
  <c r="A20" i="125"/>
  <c r="E27" i="115"/>
  <c r="D27" i="115"/>
  <c r="C27" i="115"/>
  <c r="B27" i="115"/>
  <c r="A27" i="115"/>
  <c r="E26" i="115"/>
  <c r="D26" i="115"/>
  <c r="C26" i="115"/>
  <c r="B26" i="115"/>
  <c r="A26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C28" i="120"/>
  <c r="B28" i="120"/>
  <c r="A28" i="120"/>
  <c r="C27" i="120"/>
  <c r="B27" i="120"/>
  <c r="A27" i="120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AC27" i="12" l="1"/>
  <c r="Z27" i="12" s="1"/>
  <c r="I27" i="12" s="1"/>
  <c r="U27" i="12"/>
  <c r="AE28" i="120" s="1"/>
  <c r="P27" i="115" s="1"/>
  <c r="P27" i="12"/>
  <c r="X28" i="120" s="1"/>
  <c r="O27" i="115" s="1"/>
  <c r="M29" i="125" s="1"/>
  <c r="R29" i="125" s="1"/>
  <c r="K27" i="12"/>
  <c r="Q28" i="120" s="1"/>
  <c r="N27" i="115" s="1"/>
  <c r="F29" i="125" s="1"/>
  <c r="K29" i="125" s="1"/>
  <c r="AC26" i="12"/>
  <c r="Z26" i="12" s="1"/>
  <c r="I26" i="12" s="1"/>
  <c r="U26" i="12"/>
  <c r="AE27" i="120" s="1"/>
  <c r="P26" i="115" s="1"/>
  <c r="P26" i="12"/>
  <c r="X27" i="120" s="1"/>
  <c r="O26" i="115" s="1"/>
  <c r="M28" i="125" s="1"/>
  <c r="R28" i="125" s="1"/>
  <c r="K26" i="12"/>
  <c r="Q27" i="120" s="1"/>
  <c r="N26" i="115" s="1"/>
  <c r="F28" i="125" s="1"/>
  <c r="K28" i="125" s="1"/>
  <c r="AC25" i="12"/>
  <c r="Z25" i="12" s="1"/>
  <c r="I25" i="12" s="1"/>
  <c r="U25" i="12"/>
  <c r="AE26" i="120" s="1"/>
  <c r="P25" i="115" s="1"/>
  <c r="P25" i="12"/>
  <c r="X26" i="120" s="1"/>
  <c r="O25" i="115" s="1"/>
  <c r="M27" i="125" s="1"/>
  <c r="R27" i="125" s="1"/>
  <c r="K25" i="12"/>
  <c r="Q26" i="120" s="1"/>
  <c r="N25" i="115" s="1"/>
  <c r="F27" i="125" s="1"/>
  <c r="K27" i="125" s="1"/>
  <c r="AC24" i="12"/>
  <c r="Z24" i="12" s="1"/>
  <c r="I24" i="12" s="1"/>
  <c r="U24" i="12"/>
  <c r="P24" i="12"/>
  <c r="X25" i="120" s="1"/>
  <c r="O24" i="115" s="1"/>
  <c r="M26" i="125" s="1"/>
  <c r="R26" i="125" s="1"/>
  <c r="K24" i="12"/>
  <c r="Q25" i="120" s="1"/>
  <c r="N24" i="115" s="1"/>
  <c r="F26" i="125" s="1"/>
  <c r="K26" i="125" s="1"/>
  <c r="T27" i="125" l="1"/>
  <c r="Q25" i="115"/>
  <c r="T29" i="125"/>
  <c r="Q27" i="115"/>
  <c r="AE25" i="120"/>
  <c r="P24" i="115" s="1"/>
  <c r="T28" i="125"/>
  <c r="Q26" i="115"/>
  <c r="AL26" i="120"/>
  <c r="J26" i="120" s="1"/>
  <c r="AL27" i="120"/>
  <c r="J27" i="120" s="1"/>
  <c r="AL28" i="120"/>
  <c r="J28" i="120" s="1"/>
  <c r="G26" i="12"/>
  <c r="F26" i="12" s="1"/>
  <c r="G27" i="12"/>
  <c r="F27" i="12" s="1"/>
  <c r="G25" i="12"/>
  <c r="F25" i="12" s="1"/>
  <c r="G24" i="12"/>
  <c r="F24" i="12" s="1"/>
  <c r="AL25" i="120" l="1"/>
  <c r="J25" i="120" s="1"/>
  <c r="G26" i="115"/>
  <c r="J26" i="115" s="1"/>
  <c r="F26" i="115"/>
  <c r="D28" i="125" s="1"/>
  <c r="G27" i="115"/>
  <c r="J27" i="115" s="1"/>
  <c r="F27" i="115"/>
  <c r="D29" i="125" s="1"/>
  <c r="Y28" i="125"/>
  <c r="AA28" i="125"/>
  <c r="Y29" i="125"/>
  <c r="AA29" i="125"/>
  <c r="G25" i="115"/>
  <c r="J25" i="115" s="1"/>
  <c r="F25" i="115"/>
  <c r="D27" i="125" s="1"/>
  <c r="T26" i="125"/>
  <c r="Q24" i="115"/>
  <c r="AA27" i="125"/>
  <c r="Y27" i="125"/>
  <c r="F24" i="115" l="1"/>
  <c r="D26" i="125" s="1"/>
  <c r="G24" i="115"/>
  <c r="J24" i="115" s="1"/>
  <c r="AF29" i="125"/>
  <c r="Y26" i="125"/>
  <c r="AA26" i="125"/>
  <c r="AF28" i="125"/>
  <c r="AF27" i="125"/>
  <c r="AF26" i="125" l="1"/>
  <c r="Z32" i="125" l="1"/>
  <c r="Z31" i="125" s="1"/>
  <c r="Z19" i="125"/>
  <c r="S31" i="125"/>
  <c r="S18" i="125"/>
  <c r="L18" i="125"/>
  <c r="L31" i="125"/>
  <c r="E31" i="125"/>
  <c r="E34" i="125" s="1"/>
  <c r="E18" i="125"/>
  <c r="S34" i="125" l="1"/>
  <c r="L34" i="125"/>
  <c r="Z18" i="125"/>
  <c r="Z34" i="125" s="1"/>
  <c r="AC23" i="12" l="1"/>
  <c r="Z23" i="12" s="1"/>
  <c r="G23" i="12" s="1"/>
  <c r="F23" i="12" s="1"/>
  <c r="U23" i="12"/>
  <c r="AE24" i="120" s="1"/>
  <c r="P23" i="115" s="1"/>
  <c r="T25" i="125" s="1"/>
  <c r="Y25" i="125" s="1"/>
  <c r="P23" i="12"/>
  <c r="X24" i="120" s="1"/>
  <c r="O23" i="115" s="1"/>
  <c r="K23" i="12"/>
  <c r="AC22" i="12"/>
  <c r="Z22" i="12" s="1"/>
  <c r="G22" i="12" s="1"/>
  <c r="F22" i="12" s="1"/>
  <c r="U22" i="12"/>
  <c r="AE23" i="120" s="1"/>
  <c r="P22" i="115" s="1"/>
  <c r="T24" i="125" s="1"/>
  <c r="Y24" i="125" s="1"/>
  <c r="P22" i="12"/>
  <c r="X23" i="120" s="1"/>
  <c r="O22" i="115" s="1"/>
  <c r="K22" i="12"/>
  <c r="AC21" i="12"/>
  <c r="Z21" i="12" s="1"/>
  <c r="U21" i="12"/>
  <c r="P21" i="12"/>
  <c r="K21" i="12"/>
  <c r="M24" i="125" l="1"/>
  <c r="M25" i="125"/>
  <c r="X22" i="120"/>
  <c r="AE22" i="120"/>
  <c r="P21" i="115" s="1"/>
  <c r="T23" i="125" s="1"/>
  <c r="Y23" i="125" s="1"/>
  <c r="Q22" i="120"/>
  <c r="N21" i="115" s="1"/>
  <c r="F23" i="125" s="1"/>
  <c r="K23" i="125" s="1"/>
  <c r="Q23" i="120"/>
  <c r="N22" i="115" s="1"/>
  <c r="F24" i="125" s="1"/>
  <c r="K24" i="125" s="1"/>
  <c r="Q24" i="120"/>
  <c r="G21" i="12"/>
  <c r="I21" i="12"/>
  <c r="I23" i="12"/>
  <c r="I22" i="12"/>
  <c r="Q22" i="115" l="1"/>
  <c r="G22" i="115" s="1"/>
  <c r="J22" i="115" s="1"/>
  <c r="AL24" i="120"/>
  <c r="J24" i="120" s="1"/>
  <c r="N23" i="115"/>
  <c r="R24" i="125"/>
  <c r="AA24" i="125"/>
  <c r="R25" i="125"/>
  <c r="O21" i="115"/>
  <c r="AL23" i="120"/>
  <c r="J23" i="120" s="1"/>
  <c r="AL22" i="120"/>
  <c r="J22" i="120" s="1"/>
  <c r="F22" i="115" l="1"/>
  <c r="D24" i="125" s="1"/>
  <c r="F25" i="125"/>
  <c r="Q23" i="115"/>
  <c r="AF24" i="125"/>
  <c r="M23" i="125"/>
  <c r="Q21" i="115"/>
  <c r="G23" i="115" l="1"/>
  <c r="J23" i="115" s="1"/>
  <c r="F23" i="115"/>
  <c r="D25" i="125" s="1"/>
  <c r="K25" i="125"/>
  <c r="AA25" i="125"/>
  <c r="G21" i="115"/>
  <c r="J21" i="115" s="1"/>
  <c r="F21" i="115"/>
  <c r="D23" i="125" s="1"/>
  <c r="R23" i="125"/>
  <c r="AA23" i="125"/>
  <c r="AF25" i="125" l="1"/>
  <c r="AF23" i="125"/>
  <c r="AC30" i="12"/>
  <c r="AC20" i="12"/>
  <c r="Z20" i="12" s="1"/>
  <c r="AC19" i="12"/>
  <c r="Z19" i="12" s="1"/>
  <c r="I19" i="12" s="1"/>
  <c r="AC18" i="12"/>
  <c r="Z18" i="12" s="1"/>
  <c r="AC17" i="12"/>
  <c r="U20" i="12"/>
  <c r="P20" i="12"/>
  <c r="K20" i="12"/>
  <c r="U19" i="12"/>
  <c r="P19" i="12"/>
  <c r="K19" i="12"/>
  <c r="U18" i="12"/>
  <c r="P18" i="12"/>
  <c r="X19" i="120" s="1"/>
  <c r="O18" i="115" s="1"/>
  <c r="M20" i="125" s="1"/>
  <c r="R20" i="125" s="1"/>
  <c r="K18" i="12"/>
  <c r="Q19" i="120" s="1"/>
  <c r="N18" i="115" s="1"/>
  <c r="F20" i="125" l="1"/>
  <c r="K20" i="125" s="1"/>
  <c r="X20" i="120"/>
  <c r="O19" i="115" s="1"/>
  <c r="M21" i="125" s="1"/>
  <c r="R21" i="125" s="1"/>
  <c r="AE21" i="120"/>
  <c r="AE20" i="120"/>
  <c r="P19" i="115" s="1"/>
  <c r="T21" i="125" s="1"/>
  <c r="AE19" i="120"/>
  <c r="Q21" i="120"/>
  <c r="N20" i="115" s="1"/>
  <c r="Q20" i="120"/>
  <c r="N19" i="115" s="1"/>
  <c r="X21" i="120"/>
  <c r="O20" i="115" s="1"/>
  <c r="M22" i="125" s="1"/>
  <c r="R22" i="125" s="1"/>
  <c r="I20" i="12"/>
  <c r="G20" i="12"/>
  <c r="F20" i="12" s="1"/>
  <c r="I18" i="12"/>
  <c r="G18" i="12"/>
  <c r="F18" i="12" s="1"/>
  <c r="G19" i="12"/>
  <c r="F19" i="12" s="1"/>
  <c r="X32" i="12"/>
  <c r="X29" i="12"/>
  <c r="X16" i="12"/>
  <c r="S32" i="12"/>
  <c r="S29" i="12"/>
  <c r="S16" i="12"/>
  <c r="Q19" i="115" l="1"/>
  <c r="F21" i="125"/>
  <c r="K21" i="125" s="1"/>
  <c r="AL21" i="120"/>
  <c r="J21" i="120" s="1"/>
  <c r="P20" i="115"/>
  <c r="T22" i="125" s="1"/>
  <c r="F22" i="125"/>
  <c r="K22" i="125" s="1"/>
  <c r="AL19" i="120"/>
  <c r="J19" i="120" s="1"/>
  <c r="P18" i="115"/>
  <c r="Y21" i="125"/>
  <c r="AL20" i="120"/>
  <c r="J20" i="120" s="1"/>
  <c r="X34" i="12"/>
  <c r="S34" i="12"/>
  <c r="T20" i="125" l="1"/>
  <c r="Q18" i="115"/>
  <c r="Y22" i="125"/>
  <c r="AA22" i="125"/>
  <c r="AA21" i="125"/>
  <c r="Q20" i="115"/>
  <c r="G19" i="115"/>
  <c r="J19" i="115" s="1"/>
  <c r="F19" i="115"/>
  <c r="D21" i="125" s="1"/>
  <c r="M29" i="115"/>
  <c r="L29" i="115"/>
  <c r="K29" i="115"/>
  <c r="I29" i="115"/>
  <c r="H29" i="115"/>
  <c r="AD29" i="12"/>
  <c r="AB29" i="12"/>
  <c r="AA29" i="12"/>
  <c r="Y29" i="12"/>
  <c r="W29" i="12"/>
  <c r="V29" i="12"/>
  <c r="T29" i="12"/>
  <c r="R29" i="12"/>
  <c r="Q29" i="12"/>
  <c r="O29" i="12"/>
  <c r="N29" i="12"/>
  <c r="M29" i="12"/>
  <c r="L29" i="12"/>
  <c r="J29" i="12"/>
  <c r="AF22" i="125" l="1"/>
  <c r="G20" i="115"/>
  <c r="J20" i="115" s="1"/>
  <c r="F20" i="115"/>
  <c r="D22" i="125" s="1"/>
  <c r="G18" i="115"/>
  <c r="J18" i="115" s="1"/>
  <c r="F18" i="115"/>
  <c r="D20" i="125" s="1"/>
  <c r="AF21" i="125"/>
  <c r="Y20" i="125"/>
  <c r="AA20" i="125"/>
  <c r="B33" i="120"/>
  <c r="A30" i="120"/>
  <c r="B30" i="120"/>
  <c r="A31" i="120"/>
  <c r="B31" i="120"/>
  <c r="A18" i="120"/>
  <c r="B18" i="120"/>
  <c r="B17" i="120"/>
  <c r="A17" i="120"/>
  <c r="AF20" i="125" l="1"/>
  <c r="B34" i="125"/>
  <c r="B32" i="125"/>
  <c r="A32" i="125"/>
  <c r="B31" i="125"/>
  <c r="A31" i="125"/>
  <c r="B19" i="125"/>
  <c r="A19" i="125"/>
  <c r="B18" i="125"/>
  <c r="A18" i="125"/>
  <c r="C30" i="115" l="1"/>
  <c r="M16" i="115"/>
  <c r="M32" i="115" s="1"/>
  <c r="L16" i="115"/>
  <c r="L32" i="115" s="1"/>
  <c r="I16" i="115"/>
  <c r="I32" i="115" s="1"/>
  <c r="H16" i="115"/>
  <c r="H32" i="115" s="1"/>
  <c r="C31" i="120" l="1"/>
  <c r="C32" i="125"/>
  <c r="C18" i="120"/>
  <c r="C19" i="125"/>
  <c r="C17" i="115"/>
  <c r="K16" i="115" l="1"/>
  <c r="K32" i="115" s="1"/>
  <c r="A29" i="115" l="1"/>
  <c r="B29" i="115"/>
  <c r="A30" i="115"/>
  <c r="B30" i="115"/>
  <c r="D30" i="115"/>
  <c r="E30" i="115"/>
  <c r="E17" i="115"/>
  <c r="D17" i="115"/>
  <c r="A17" i="115"/>
  <c r="B17" i="115"/>
  <c r="B16" i="115"/>
  <c r="A16" i="115"/>
  <c r="Z17" i="12" l="1"/>
  <c r="U30" i="12"/>
  <c r="AE31" i="120" s="1"/>
  <c r="U17" i="12"/>
  <c r="P30" i="12"/>
  <c r="X31" i="120" s="1"/>
  <c r="P17" i="12"/>
  <c r="K30" i="12"/>
  <c r="Q31" i="120" s="1"/>
  <c r="K17" i="12"/>
  <c r="AD32" i="12"/>
  <c r="AB32" i="12"/>
  <c r="AA32" i="12"/>
  <c r="Y32" i="12"/>
  <c r="W32" i="12"/>
  <c r="V32" i="12"/>
  <c r="T32" i="12"/>
  <c r="R32" i="12"/>
  <c r="Q32" i="12"/>
  <c r="O32" i="12"/>
  <c r="N32" i="12"/>
  <c r="M32" i="12"/>
  <c r="L32" i="12"/>
  <c r="J32" i="12"/>
  <c r="AD16" i="12"/>
  <c r="AB16" i="12"/>
  <c r="AA16" i="12"/>
  <c r="Y16" i="12"/>
  <c r="W16" i="12"/>
  <c r="V16" i="12"/>
  <c r="T16" i="12"/>
  <c r="R16" i="12"/>
  <c r="Q16" i="12"/>
  <c r="O16" i="12"/>
  <c r="N16" i="12"/>
  <c r="M16" i="12"/>
  <c r="L16" i="12"/>
  <c r="J16" i="12"/>
  <c r="G32" i="12" l="1"/>
  <c r="AL31" i="120"/>
  <c r="J31" i="120" s="1"/>
  <c r="X18" i="120"/>
  <c r="AE18" i="120"/>
  <c r="Q18" i="120"/>
  <c r="N30" i="115"/>
  <c r="P30" i="115"/>
  <c r="O30" i="115"/>
  <c r="Z30" i="12"/>
  <c r="AC29" i="12"/>
  <c r="U29" i="12"/>
  <c r="P29" i="12"/>
  <c r="K29" i="12"/>
  <c r="M34" i="12"/>
  <c r="R34" i="12"/>
  <c r="W34" i="12"/>
  <c r="AB34" i="12"/>
  <c r="P32" i="12"/>
  <c r="N34" i="12"/>
  <c r="AD34" i="12"/>
  <c r="O34" i="12"/>
  <c r="T34" i="12"/>
  <c r="Y34" i="12"/>
  <c r="K16" i="12"/>
  <c r="U32" i="12"/>
  <c r="J34" i="12"/>
  <c r="L34" i="12"/>
  <c r="Q34" i="12"/>
  <c r="V34" i="12"/>
  <c r="AA34" i="12"/>
  <c r="I17" i="12"/>
  <c r="G17" i="12"/>
  <c r="F17" i="12" s="1"/>
  <c r="Z16" i="12"/>
  <c r="K32" i="12"/>
  <c r="P16" i="12"/>
  <c r="U16" i="12"/>
  <c r="AC16" i="12"/>
  <c r="AC32" i="12"/>
  <c r="M32" i="125" l="1"/>
  <c r="R32" i="125" s="1"/>
  <c r="F32" i="125"/>
  <c r="K32" i="125" s="1"/>
  <c r="I30" i="12"/>
  <c r="G30" i="12"/>
  <c r="F30" i="12" s="1"/>
  <c r="N17" i="115"/>
  <c r="O17" i="115"/>
  <c r="X17" i="120"/>
  <c r="Q17" i="120"/>
  <c r="AE17" i="120"/>
  <c r="AL18" i="120"/>
  <c r="Q30" i="115"/>
  <c r="P17" i="115"/>
  <c r="T32" i="125"/>
  <c r="Y32" i="125" s="1"/>
  <c r="Q30" i="120"/>
  <c r="Q33" i="120" s="1"/>
  <c r="AE30" i="120"/>
  <c r="AE33" i="120" s="1"/>
  <c r="X30" i="120"/>
  <c r="X33" i="120" s="1"/>
  <c r="AL30" i="120"/>
  <c r="Z29" i="12"/>
  <c r="U34" i="12"/>
  <c r="P34" i="12"/>
  <c r="AC34" i="12"/>
  <c r="K34" i="12"/>
  <c r="F16" i="12"/>
  <c r="Z32" i="12"/>
  <c r="F32" i="12"/>
  <c r="I32" i="12"/>
  <c r="G16" i="12"/>
  <c r="I16" i="12"/>
  <c r="G30" i="115" l="1"/>
  <c r="F19" i="125"/>
  <c r="K19" i="125" s="1"/>
  <c r="O16" i="115"/>
  <c r="M19" i="125"/>
  <c r="R19" i="125" s="1"/>
  <c r="N16" i="115"/>
  <c r="J18" i="120"/>
  <c r="F30" i="115"/>
  <c r="T19" i="125"/>
  <c r="P16" i="115"/>
  <c r="Q17" i="115"/>
  <c r="AL17" i="120"/>
  <c r="AL33" i="120" s="1"/>
  <c r="AA32" i="125"/>
  <c r="P29" i="115"/>
  <c r="N29" i="115"/>
  <c r="J30" i="115"/>
  <c r="O29" i="115"/>
  <c r="I29" i="12"/>
  <c r="I34" i="12" s="1"/>
  <c r="F29" i="12"/>
  <c r="F34" i="12" s="1"/>
  <c r="G29" i="12"/>
  <c r="G34" i="12" s="1"/>
  <c r="Z34" i="12"/>
  <c r="O32" i="115" l="1"/>
  <c r="P32" i="115"/>
  <c r="N32" i="115"/>
  <c r="D32" i="125"/>
  <c r="J17" i="120"/>
  <c r="AF32" i="125"/>
  <c r="AF31" i="125" s="1"/>
  <c r="T18" i="125"/>
  <c r="F17" i="115"/>
  <c r="Q16" i="115"/>
  <c r="G17" i="115"/>
  <c r="AA19" i="125"/>
  <c r="Y19" i="125"/>
  <c r="R18" i="125"/>
  <c r="M18" i="125"/>
  <c r="Q29" i="115"/>
  <c r="R31" i="125"/>
  <c r="R34" i="125" s="1"/>
  <c r="M31" i="125"/>
  <c r="M34" i="125" s="1"/>
  <c r="K31" i="125"/>
  <c r="F31" i="125"/>
  <c r="Y31" i="125"/>
  <c r="T31" i="125"/>
  <c r="T34" i="125" s="1"/>
  <c r="J30" i="120"/>
  <c r="J33" i="120" s="1"/>
  <c r="Q32" i="115" l="1"/>
  <c r="AF19" i="125"/>
  <c r="Y18" i="125"/>
  <c r="Y34" i="125" s="1"/>
  <c r="G16" i="115"/>
  <c r="J17" i="115"/>
  <c r="J16" i="115" s="1"/>
  <c r="D19" i="125"/>
  <c r="F16" i="115"/>
  <c r="K18" i="125"/>
  <c r="K34" i="125" s="1"/>
  <c r="F18" i="125"/>
  <c r="F34" i="125" s="1"/>
  <c r="AA31" i="125"/>
  <c r="D31" i="125"/>
  <c r="F29" i="115"/>
  <c r="J29" i="115"/>
  <c r="G29" i="115"/>
  <c r="G32" i="115" l="1"/>
  <c r="F32" i="115"/>
  <c r="D34" i="125"/>
  <c r="J32" i="115"/>
  <c r="D18" i="125"/>
  <c r="AF18" i="125"/>
  <c r="AF34" i="125" s="1"/>
  <c r="AA18" i="125"/>
  <c r="AA34" i="125" s="1"/>
</calcChain>
</file>

<file path=xl/sharedStrings.xml><?xml version="1.0" encoding="utf-8"?>
<sst xmlns="http://schemas.openxmlformats.org/spreadsheetml/2006/main" count="638" uniqueCount="345">
  <si>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</si>
  <si>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</si>
  <si>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</si>
  <si>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</si>
  <si>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</si>
  <si>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</si>
  <si>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</si>
  <si>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</si>
  <si>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</si>
  <si>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</si>
  <si>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</si>
  <si>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</si>
  <si>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</si>
  <si>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</si>
  <si>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</si>
  <si>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</si>
  <si>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</si>
  <si>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</si>
  <si>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</si>
  <si>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</si>
  <si>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</si>
  <si>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</si>
  <si>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</si>
  <si>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</si>
  <si>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</si>
  <si>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</si>
  <si>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</si>
  <si>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</si>
  <si>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</si>
  <si>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</si>
  <si>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</si>
  <si>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</si>
  <si>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</si>
  <si>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</si>
  <si>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</si>
  <si>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</si>
  <si>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</si>
  <si>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</si>
  <si>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</si>
  <si>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</si>
  <si>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</si>
  <si>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</si>
  <si>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</si>
  <si>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</si>
  <si>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</si>
  <si>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</si>
  <si>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</si>
  <si>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</si>
  <si>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</si>
  <si>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</si>
  <si>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</si>
  <si>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</si>
  <si>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</si>
  <si>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</si>
  <si>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</si>
  <si>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</si>
  <si>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</si>
  <si>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</si>
  <si>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</si>
  <si>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</si>
  <si>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</si>
  <si>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</si>
  <si>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</si>
  <si>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</si>
  <si>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</si>
  <si>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</si>
  <si>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</si>
  <si>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</si>
  <si>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</si>
  <si>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</si>
  <si>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</si>
  <si>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</si>
  <si>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</si>
  <si>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</si>
  <si>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</si>
  <si>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</si>
  <si>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</si>
  <si>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</si>
  <si>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</si>
  <si>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</si>
  <si>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</si>
  <si>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</si>
  <si>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</si>
  <si>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</si>
  <si>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</si>
  <si>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</si>
  <si>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</si>
  <si>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</si>
  <si>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</si>
  <si>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</si>
  <si>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</si>
  <si>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</si>
  <si>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</si>
  <si>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</si>
  <si>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</si>
  <si>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</si>
  <si>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</si>
  <si>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</si>
  <si>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</si>
  <si>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</si>
  <si>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</si>
  <si>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</si>
  <si>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</si>
  <si>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</si>
  <si>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</si>
  <si>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</si>
  <si>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</si>
  <si>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</si>
  <si>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</si>
  <si>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</si>
  <si>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</si>
  <si>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</si>
  <si>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</si>
  <si>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</si>
  <si>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</si>
  <si>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</si>
  <si>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</si>
  <si>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</si>
  <si>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</si>
  <si>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</si>
  <si>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</si>
  <si>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</si>
  <si>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</si>
  <si>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</si>
  <si>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</si>
  <si>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</si>
  <si>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</si>
  <si>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</si>
  <si>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</si>
  <si>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</si>
  <si>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</si>
  <si>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</si>
  <si>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</si>
  <si>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</si>
  <si>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</si>
  <si>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</si>
  <si>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</si>
  <si>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</si>
  <si>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</si>
  <si>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</si>
  <si>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</si>
  <si>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</si>
  <si>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</si>
  <si>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</si>
  <si>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</si>
  <si>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</si>
  <si>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</si>
  <si>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</si>
  <si>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</si>
  <si>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</si>
  <si>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</si>
  <si>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</si>
  <si>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</si>
  <si>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</si>
  <si>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</si>
  <si>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</si>
  <si>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</si>
  <si>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</si>
  <si>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</si>
  <si>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</si>
  <si>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</si>
  <si>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</si>
  <si>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</si>
  <si>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</si>
  <si>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</si>
  <si>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</si>
  <si>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</si>
  <si>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</si>
  <si>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</si>
  <si>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</si>
  <si>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</si>
  <si>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</si>
  <si>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</si>
  <si>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</si>
  <si>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</si>
  <si>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</si>
  <si>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</si>
  <si>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</si>
  <si>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</si>
  <si>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</si>
  <si>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3.2</t>
  </si>
  <si>
    <t>3.3</t>
  </si>
  <si>
    <t>4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</si>
  <si>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</si>
  <si>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</si>
  <si>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</si>
  <si>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</si>
  <si>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</si>
  <si>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</si>
  <si>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</si>
  <si>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</si>
  <si>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</si>
  <si>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</si>
  <si>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</si>
  <si>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</si>
  <si>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</si>
  <si>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</si>
  <si>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</si>
  <si>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</si>
  <si>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</si>
  <si>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</si>
  <si>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</si>
  <si>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</si>
  <si>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</si>
  <si>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</si>
  <si>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</si>
  <si>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</si>
  <si>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</si>
  <si>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</si>
  <si>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</si>
  <si>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</si>
  <si>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</si>
  <si>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</si>
  <si>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</si>
  <si>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</si>
  <si>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</si>
  <si>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</si>
  <si>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</si>
  <si>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</si>
  <si>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Итого
план</t>
  </si>
  <si>
    <t>11.16</t>
  </si>
  <si>
    <t>11.17</t>
  </si>
  <si>
    <t>11.18</t>
  </si>
  <si>
    <t>11.19</t>
  </si>
  <si>
    <t>11.20</t>
  </si>
  <si>
    <t>ИТОГО</t>
  </si>
  <si>
    <t>1.1.</t>
  </si>
  <si>
    <t>1.2.</t>
  </si>
  <si>
    <t>2.1.</t>
  </si>
  <si>
    <t>3.4.</t>
  </si>
  <si>
    <t>2021 год</t>
  </si>
  <si>
    <t>14.4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</si>
  <si>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</si>
  <si>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</si>
  <si>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</si>
  <si>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</si>
  <si>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</si>
  <si>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</si>
  <si>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</si>
  <si>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</si>
  <si>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</si>
  <si>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</si>
  <si>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</si>
  <si>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</si>
  <si>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</si>
  <si>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</si>
  <si>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</si>
  <si>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</si>
  <si>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</si>
  <si>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</si>
  <si>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</si>
  <si>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</si>
  <si>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</si>
  <si>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</si>
  <si>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</si>
  <si>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5.4.1</t>
  </si>
  <si>
    <t>5.4.2</t>
  </si>
  <si>
    <t>5.4.3</t>
  </si>
  <si>
    <t>5.4.4</t>
  </si>
  <si>
    <t>5.4.5</t>
  </si>
  <si>
    <t>5.4.6</t>
  </si>
  <si>
    <t>5.4.7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</si>
  <si>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</si>
  <si>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</si>
  <si>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</si>
  <si>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</si>
  <si>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</si>
  <si>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</si>
  <si>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</si>
  <si>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</si>
  <si>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</si>
  <si>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</si>
  <si>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</si>
  <si>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</si>
  <si>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</si>
  <si>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</si>
  <si>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</si>
  <si>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 xml:space="preserve">                      Плановые показатели реализации инвестиционной программы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</si>
  <si>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</si>
  <si>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</si>
  <si>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t>2022 год</t>
  </si>
  <si>
    <t>Телекоммуникационное и сетевое оборудование (коммутатор Cisco)</t>
  </si>
  <si>
    <t>Телекоммуникационное и сетевое оборудование (маршрутизатор Cisco)</t>
  </si>
  <si>
    <t>1.3.</t>
  </si>
  <si>
    <t>1.4.</t>
  </si>
  <si>
    <t xml:space="preserve">Оборудование многоквартирных жилых домов интеллектуальной системой учета </t>
  </si>
  <si>
    <t>Серверное оборудование (вычислительный сервер Cisco UCS B200 M5)</t>
  </si>
  <si>
    <t>Приобретение ИТ-имущества</t>
  </si>
  <si>
    <t>Оснащение интеллектуальной системой учета</t>
  </si>
  <si>
    <t>Иные проекты</t>
  </si>
  <si>
    <t>K_S01</t>
  </si>
  <si>
    <t>K_S02</t>
  </si>
  <si>
    <t>K_S03</t>
  </si>
  <si>
    <t>K_S04</t>
  </si>
  <si>
    <t>K_S05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</si>
  <si>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</si>
  <si>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</si>
  <si>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</si>
  <si>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</si>
  <si>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</si>
  <si>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</si>
  <si>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</si>
  <si>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</si>
  <si>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</si>
  <si>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</si>
  <si>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</si>
  <si>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</si>
  <si>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</si>
  <si>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</si>
  <si>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Система хранения данных (СХД) HPE MSA 1050 8Gb Fibre Channel Dual Controller SFF Storage (Q2R19A)</t>
  </si>
  <si>
    <t>1.5.</t>
  </si>
  <si>
    <t>1.6.</t>
  </si>
  <si>
    <t>1.7.</t>
  </si>
  <si>
    <t>1.8.</t>
  </si>
  <si>
    <t>1.9.</t>
  </si>
  <si>
    <t>1.10.</t>
  </si>
  <si>
    <t>1.11.</t>
  </si>
  <si>
    <t>План 
на 01.01.2021г.</t>
  </si>
  <si>
    <t>2023 год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</si>
  <si>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</si>
  <si>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План*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</si>
  <si>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План*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</si>
  <si>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Общий объем финансирования, в том числе за счет:*</t>
  </si>
  <si>
    <t>средств, полученных от оказания услуг, реализации товаров по регулируемым государством ценам (тарифам)*</t>
  </si>
  <si>
    <t>* объем финансирования капитальных вложений подлежит корректировке при установлении сбытовых надбавок гарантирующему  поставщику АО «АтомЭнергоСбыт» (на территории Смоленской области)</t>
  </si>
  <si>
    <t>Приложение 1</t>
  </si>
  <si>
    <t>к постановлению Департамента Смоленской области</t>
  </si>
  <si>
    <t>по энергетике, энергоэффективности, тарифной политике</t>
  </si>
  <si>
    <t>от 30.10.2020 № 70</t>
  </si>
  <si>
    <t>План освоения капитальных вложений по инвестиционным проектам</t>
  </si>
  <si>
    <t xml:space="preserve"> План финансирования капитальных вложений по инвестиционным проектам</t>
  </si>
  <si>
    <t>Приложение 2</t>
  </si>
  <si>
    <t xml:space="preserve">Итого
</t>
  </si>
  <si>
    <r>
      <t xml:space="preserve">                                                                          </t>
    </r>
    <r>
      <rPr>
        <b/>
        <sz val="12"/>
        <rFont val="Times New Roman"/>
        <family val="1"/>
        <charset val="204"/>
      </rPr>
      <t>План принятия основных средств и нематериальных активов к бухгалтерскому учету</t>
    </r>
  </si>
  <si>
    <t xml:space="preserve">                                                 Плановые показатели реализации инвестиционной программы</t>
  </si>
  <si>
    <t>Приложение 3</t>
  </si>
  <si>
    <t xml:space="preserve">                                             Ввод объектов инвестиционной деятельности (мощностей) в эксплуатацию</t>
  </si>
  <si>
    <t>Приложение 4</t>
  </si>
  <si>
    <t>Приложение 5</t>
  </si>
  <si>
    <t xml:space="preserve"> Источники финансирования инвестиционной программы</t>
  </si>
  <si>
    <t>2022 год*</t>
  </si>
  <si>
    <t>2023 год*</t>
  </si>
  <si>
    <t>250,748*</t>
  </si>
  <si>
    <t>235,984*</t>
  </si>
  <si>
    <t>* подлежит корректировке при установлении сбытовых надбавок гарантирующему  поставщику АО «АтомЭнергоСбыт» (на территории Смоленской области)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</si>
</sst>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</numFmts>
  <fonts count="65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4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/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0" fontId="57" fillId="24" borderId="10" xfId="57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49" fontId="5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2" fillId="0" borderId="17" xfId="0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top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13" fillId="0" borderId="16" xfId="46" applyFont="1" applyFill="1" applyBorder="1" applyAlignment="1">
      <alignment horizont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12" fillId="0" borderId="10" xfId="46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vertical="top" wrapText="1"/>
    </xf>
    <xf numFmtId="0" fontId="37" fillId="0" borderId="0" xfId="55" applyFont="1"/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3" fillId="24" borderId="10" xfId="57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3" fillId="24" borderId="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6" fillId="24" borderId="0" xfId="272" applyFont="1" applyFill="1" applyAlignment="1">
      <alignment horizontal="center" vertical="top"/>
    </xf>
    <xf numFmtId="49" fontId="53" fillId="24" borderId="0" xfId="57" applyNumberFormat="1" applyFont="1" applyFill="1" applyAlignment="1">
      <alignment horizontal="center" vertical="center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omchenkova_EV.ADSM\AppData\Local\Microsoft\Windows\Temporary%20Internet%20Files\Content.Outlook\60FLMCH5\&#1056;&#1072;&#1089;&#1095;&#1077;&#1090;%20&#1088;&#1072;&#1089;&#1093;&#1086;&#1076;&#1086;&#1074;%20&#1085;&#1072;%20&#1048;&#1057;&#1059;%20(&#1087;&#1088;&#1086;&#1075;&#1088;&#1072;&#1084;&#1084;&#1072;%20&#1085;&#1072;%202021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ный"/>
      <sheetName val="Программа"/>
    </sheetNames>
    <sheetDataSet>
      <sheetData sheetId="0">
        <row r="33">
          <cell r="L33">
            <v>331867917.83080006</v>
          </cell>
          <cell r="Q33">
            <v>348341950.59428275</v>
          </cell>
        </row>
        <row r="40">
          <cell r="G40">
            <v>13363974.5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A7" zoomScale="60" zoomScaleNormal="60" zoomScaleSheetLayoutView="80" workbookViewId="0">
      <pane xSplit="2" topLeftCell="C1" activePane="topRight" state="frozen"/>
      <selection pane="topRight" activeCell="K41" sqref="K41"/>
    </sheetView>
  </sheetViews>
  <sheetFormatPr defaultColWidth="9" defaultRowHeight="15.75" outlineLevelRow="1" x14ac:dyDescent="0.25"/>
  <cols>
    <col min="1" max="1" width="9.5" style="152" customWidth="1"/>
    <col min="2" max="2" width="41.125" style="152" customWidth="1"/>
    <col min="3" max="3" width="9.75" style="152" customWidth="1"/>
    <col min="4" max="4" width="7.625" style="152" customWidth="1"/>
    <col min="5" max="5" width="10.375" style="152" customWidth="1"/>
    <col min="6" max="6" width="9.875" style="152" bestFit="1" customWidth="1"/>
    <col min="7" max="7" width="10.5" style="152" customWidth="1"/>
    <col min="8" max="8" width="7.625" style="152" customWidth="1"/>
    <col min="9" max="9" width="19.25" style="152" customWidth="1"/>
    <col min="10" max="10" width="19.75" style="152" customWidth="1"/>
    <col min="11" max="11" width="10" style="152" customWidth="1"/>
    <col min="12" max="12" width="6.125" style="152" customWidth="1"/>
    <col min="13" max="13" width="8.875" style="152" customWidth="1"/>
    <col min="14" max="14" width="10.5" style="152" customWidth="1"/>
    <col min="15" max="15" width="7" style="152" customWidth="1"/>
    <col min="16" max="16" width="8" style="152" bestFit="1" customWidth="1"/>
    <col min="17" max="17" width="5.875" style="152" customWidth="1"/>
    <col min="18" max="18" width="8.75" style="152" customWidth="1"/>
    <col min="19" max="19" width="10.25" style="152" customWidth="1"/>
    <col min="20" max="20" width="7" style="152" customWidth="1"/>
    <col min="21" max="21" width="8" style="152" bestFit="1" customWidth="1"/>
    <col min="22" max="23" width="7.25" style="152" customWidth="1"/>
    <col min="24" max="24" width="9.5" style="152" customWidth="1"/>
    <col min="25" max="25" width="7.25" style="152" customWidth="1"/>
    <col min="26" max="26" width="9.875" style="152" bestFit="1" customWidth="1"/>
    <col min="27" max="27" width="6.125" style="152" customWidth="1"/>
    <col min="28" max="28" width="9.25" style="152" customWidth="1"/>
    <col min="29" max="29" width="9.625" style="152" customWidth="1"/>
    <col min="30" max="30" width="7.375" style="152" customWidth="1"/>
    <col min="31" max="16384" width="9" style="152"/>
  </cols>
  <sheetData>
    <row r="1" spans="1:30" ht="18.75" x14ac:dyDescent="0.25">
      <c r="AD1" s="44"/>
    </row>
    <row r="2" spans="1:30" s="157" customFormat="1" ht="18.75" x14ac:dyDescent="0.25">
      <c r="U2" s="157" t="s">
        <v>325</v>
      </c>
      <c r="AD2" s="44"/>
    </row>
    <row r="3" spans="1:30" s="157" customFormat="1" ht="18.75" x14ac:dyDescent="0.25">
      <c r="U3" s="157" t="s">
        <v>326</v>
      </c>
      <c r="AD3" s="44"/>
    </row>
    <row r="4" spans="1:30" ht="18.75" x14ac:dyDescent="0.3">
      <c r="U4" s="157" t="s">
        <v>327</v>
      </c>
      <c r="V4" s="157"/>
      <c r="W4" s="157"/>
      <c r="X4" s="157"/>
      <c r="Y4" s="157"/>
      <c r="Z4" s="157"/>
      <c r="AD4" s="45"/>
    </row>
    <row r="5" spans="1:30" x14ac:dyDescent="0.25">
      <c r="U5" s="157" t="s">
        <v>328</v>
      </c>
      <c r="V5" s="157"/>
      <c r="W5" s="157"/>
      <c r="X5" s="157"/>
      <c r="Y5" s="157"/>
      <c r="Z5" s="157"/>
    </row>
    <row r="6" spans="1:30" ht="18.75" x14ac:dyDescent="0.25">
      <c r="A6" s="159" t="s">
        <v>119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47"/>
      <c r="V6" s="147"/>
      <c r="W6" s="147"/>
      <c r="X6" s="147"/>
      <c r="Y6" s="147"/>
    </row>
    <row r="7" spans="1:30" ht="18.75" x14ac:dyDescent="0.3">
      <c r="A7" s="164" t="s">
        <v>330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50"/>
      <c r="V7" s="150"/>
      <c r="W7" s="150"/>
      <c r="X7" s="150"/>
      <c r="Y7" s="150"/>
      <c r="Z7" s="151"/>
      <c r="AA7" s="151"/>
      <c r="AB7" s="151"/>
      <c r="AC7" s="151"/>
      <c r="AD7" s="151"/>
    </row>
    <row r="8" spans="1:30" ht="18.75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151"/>
      <c r="AA8" s="151"/>
      <c r="AB8" s="151"/>
      <c r="AC8" s="151"/>
      <c r="AD8" s="151"/>
    </row>
    <row r="9" spans="1:30" ht="18.75" x14ac:dyDescent="0.25">
      <c r="A9" s="160" t="s">
        <v>216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48"/>
      <c r="V9" s="148"/>
      <c r="W9" s="148"/>
      <c r="X9" s="148"/>
      <c r="Y9" s="148"/>
      <c r="Z9" s="46"/>
      <c r="AA9" s="46"/>
      <c r="AB9" s="46"/>
      <c r="AC9" s="46"/>
      <c r="AD9" s="46"/>
    </row>
    <row r="10" spans="1:30" ht="18.75" customHeight="1" x14ac:dyDescent="0.25">
      <c r="A10" s="162" t="s">
        <v>121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49"/>
      <c r="V10" s="149"/>
      <c r="W10" s="149"/>
      <c r="X10" s="149"/>
      <c r="Y10" s="149"/>
      <c r="Z10" s="47"/>
      <c r="AA10" s="47"/>
      <c r="AB10" s="47"/>
      <c r="AC10" s="47"/>
      <c r="AD10" s="47"/>
    </row>
    <row r="12" spans="1:30" ht="71.25" customHeight="1" x14ac:dyDescent="0.25">
      <c r="A12" s="161" t="s">
        <v>69</v>
      </c>
      <c r="B12" s="161" t="s">
        <v>125</v>
      </c>
      <c r="C12" s="161" t="s">
        <v>262</v>
      </c>
      <c r="D12" s="165" t="s">
        <v>70</v>
      </c>
      <c r="E12" s="161" t="s">
        <v>71</v>
      </c>
      <c r="F12" s="161" t="s">
        <v>9</v>
      </c>
      <c r="G12" s="161"/>
      <c r="H12" s="161"/>
      <c r="I12" s="161" t="s">
        <v>21</v>
      </c>
      <c r="J12" s="161" t="s">
        <v>20</v>
      </c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</row>
    <row r="13" spans="1:30" ht="54.75" customHeight="1" x14ac:dyDescent="0.25">
      <c r="A13" s="161"/>
      <c r="B13" s="161"/>
      <c r="C13" s="161"/>
      <c r="D13" s="165"/>
      <c r="E13" s="161"/>
      <c r="F13" s="161" t="s">
        <v>10</v>
      </c>
      <c r="G13" s="161"/>
      <c r="H13" s="161"/>
      <c r="I13" s="161"/>
      <c r="J13" s="161"/>
      <c r="K13" s="161" t="s">
        <v>319</v>
      </c>
      <c r="L13" s="161"/>
      <c r="M13" s="161"/>
      <c r="N13" s="161"/>
      <c r="O13" s="161"/>
      <c r="P13" s="161" t="s">
        <v>320</v>
      </c>
      <c r="Q13" s="161"/>
      <c r="R13" s="161"/>
      <c r="S13" s="161"/>
      <c r="T13" s="161"/>
      <c r="U13" s="161" t="s">
        <v>321</v>
      </c>
      <c r="V13" s="161"/>
      <c r="W13" s="161"/>
      <c r="X13" s="161"/>
      <c r="Y13" s="161"/>
      <c r="Z13" s="161" t="s">
        <v>219</v>
      </c>
      <c r="AA13" s="161"/>
      <c r="AB13" s="161"/>
      <c r="AC13" s="161"/>
      <c r="AD13" s="161"/>
    </row>
    <row r="14" spans="1:30" ht="203.25" customHeight="1" x14ac:dyDescent="0.25">
      <c r="A14" s="161"/>
      <c r="B14" s="161"/>
      <c r="C14" s="161"/>
      <c r="D14" s="165"/>
      <c r="E14" s="156" t="s">
        <v>108</v>
      </c>
      <c r="F14" s="156" t="s">
        <v>109</v>
      </c>
      <c r="G14" s="156" t="s">
        <v>6</v>
      </c>
      <c r="H14" s="156" t="s">
        <v>5</v>
      </c>
      <c r="I14" s="156" t="s">
        <v>10</v>
      </c>
      <c r="J14" s="156" t="s">
        <v>317</v>
      </c>
      <c r="K14" s="156" t="s">
        <v>15</v>
      </c>
      <c r="L14" s="156" t="s">
        <v>13</v>
      </c>
      <c r="M14" s="156" t="s">
        <v>112</v>
      </c>
      <c r="N14" s="156" t="s">
        <v>111</v>
      </c>
      <c r="O14" s="156" t="s">
        <v>14</v>
      </c>
      <c r="P14" s="156" t="s">
        <v>322</v>
      </c>
      <c r="Q14" s="156" t="s">
        <v>13</v>
      </c>
      <c r="R14" s="156" t="s">
        <v>112</v>
      </c>
      <c r="S14" s="156" t="s">
        <v>323</v>
      </c>
      <c r="T14" s="156" t="s">
        <v>14</v>
      </c>
      <c r="U14" s="156" t="s">
        <v>322</v>
      </c>
      <c r="V14" s="156" t="s">
        <v>13</v>
      </c>
      <c r="W14" s="156" t="s">
        <v>112</v>
      </c>
      <c r="X14" s="156" t="s">
        <v>323</v>
      </c>
      <c r="Y14" s="156" t="s">
        <v>14</v>
      </c>
      <c r="Z14" s="156" t="s">
        <v>15</v>
      </c>
      <c r="AA14" s="156" t="s">
        <v>13</v>
      </c>
      <c r="AB14" s="156" t="s">
        <v>112</v>
      </c>
      <c r="AC14" s="156" t="s">
        <v>111</v>
      </c>
      <c r="AD14" s="156" t="s">
        <v>14</v>
      </c>
    </row>
    <row r="15" spans="1:30" ht="19.5" customHeight="1" x14ac:dyDescent="0.25">
      <c r="A15" s="155">
        <v>1</v>
      </c>
      <c r="B15" s="155">
        <v>2</v>
      </c>
      <c r="C15" s="155">
        <v>3</v>
      </c>
      <c r="D15" s="155">
        <v>4</v>
      </c>
      <c r="E15" s="155">
        <v>5</v>
      </c>
      <c r="F15" s="155">
        <v>6</v>
      </c>
      <c r="G15" s="155">
        <v>7</v>
      </c>
      <c r="H15" s="155">
        <v>8</v>
      </c>
      <c r="I15" s="155">
        <v>9</v>
      </c>
      <c r="J15" s="155">
        <v>10</v>
      </c>
      <c r="K15" s="30" t="s">
        <v>162</v>
      </c>
      <c r="L15" s="30" t="s">
        <v>163</v>
      </c>
      <c r="M15" s="30" t="s">
        <v>164</v>
      </c>
      <c r="N15" s="30" t="s">
        <v>165</v>
      </c>
      <c r="O15" s="30" t="s">
        <v>166</v>
      </c>
      <c r="P15" s="30" t="s">
        <v>167</v>
      </c>
      <c r="Q15" s="30" t="s">
        <v>168</v>
      </c>
      <c r="R15" s="30" t="s">
        <v>169</v>
      </c>
      <c r="S15" s="30" t="s">
        <v>170</v>
      </c>
      <c r="T15" s="30" t="s">
        <v>171</v>
      </c>
      <c r="U15" s="30" t="s">
        <v>220</v>
      </c>
      <c r="V15" s="30" t="s">
        <v>221</v>
      </c>
      <c r="W15" s="30" t="s">
        <v>222</v>
      </c>
      <c r="X15" s="30" t="s">
        <v>223</v>
      </c>
      <c r="Y15" s="30" t="s">
        <v>224</v>
      </c>
      <c r="Z15" s="155">
        <v>12</v>
      </c>
      <c r="AA15" s="155">
        <v>13</v>
      </c>
      <c r="AB15" s="155">
        <v>14</v>
      </c>
      <c r="AC15" s="155">
        <v>15</v>
      </c>
      <c r="AD15" s="155">
        <v>16</v>
      </c>
    </row>
    <row r="16" spans="1:30" x14ac:dyDescent="0.25">
      <c r="A16" s="105">
        <v>1</v>
      </c>
      <c r="B16" s="106" t="s">
        <v>287</v>
      </c>
      <c r="C16" s="155"/>
      <c r="D16" s="155"/>
      <c r="E16" s="155"/>
      <c r="F16" s="101">
        <f>SUM(F17:F28)</f>
        <v>13.475956384429722</v>
      </c>
      <c r="G16" s="101">
        <f>SUM(G17:G28)</f>
        <v>13.475956384429722</v>
      </c>
      <c r="H16" s="155"/>
      <c r="I16" s="101">
        <f t="shared" ref="I16:AD16" si="0">SUM(I17:I28)</f>
        <v>13.475956384429722</v>
      </c>
      <c r="J16" s="101">
        <f t="shared" si="0"/>
        <v>0</v>
      </c>
      <c r="K16" s="101">
        <f t="shared" si="0"/>
        <v>0.96065234876416017</v>
      </c>
      <c r="L16" s="101">
        <f t="shared" si="0"/>
        <v>0</v>
      </c>
      <c r="M16" s="101">
        <f t="shared" si="0"/>
        <v>0</v>
      </c>
      <c r="N16" s="101">
        <f t="shared" si="0"/>
        <v>0.96065234876416017</v>
      </c>
      <c r="O16" s="101">
        <f t="shared" si="0"/>
        <v>0</v>
      </c>
      <c r="P16" s="101">
        <f t="shared" si="0"/>
        <v>5.9874777019610459</v>
      </c>
      <c r="Q16" s="101">
        <f t="shared" si="0"/>
        <v>0</v>
      </c>
      <c r="R16" s="101">
        <f t="shared" si="0"/>
        <v>0</v>
      </c>
      <c r="S16" s="101">
        <f t="shared" si="0"/>
        <v>5.9874777019610459</v>
      </c>
      <c r="T16" s="101">
        <f t="shared" si="0"/>
        <v>0</v>
      </c>
      <c r="U16" s="101">
        <f t="shared" si="0"/>
        <v>6.5278263337045148</v>
      </c>
      <c r="V16" s="101">
        <f t="shared" si="0"/>
        <v>0</v>
      </c>
      <c r="W16" s="101">
        <f t="shared" si="0"/>
        <v>0</v>
      </c>
      <c r="X16" s="101">
        <f t="shared" si="0"/>
        <v>6.5278263337045148</v>
      </c>
      <c r="Y16" s="101">
        <f t="shared" si="0"/>
        <v>0</v>
      </c>
      <c r="Z16" s="101">
        <f t="shared" si="0"/>
        <v>13.475956384429722</v>
      </c>
      <c r="AA16" s="101">
        <f t="shared" si="0"/>
        <v>0</v>
      </c>
      <c r="AB16" s="101">
        <f t="shared" si="0"/>
        <v>0</v>
      </c>
      <c r="AC16" s="101">
        <f t="shared" si="0"/>
        <v>13.475956384429722</v>
      </c>
      <c r="AD16" s="101">
        <f t="shared" si="0"/>
        <v>0</v>
      </c>
    </row>
    <row r="17" spans="1:30" ht="18" customHeight="1" x14ac:dyDescent="0.25">
      <c r="A17" s="103" t="s">
        <v>226</v>
      </c>
      <c r="B17" s="104" t="s">
        <v>295</v>
      </c>
      <c r="C17" s="155" t="s">
        <v>290</v>
      </c>
      <c r="D17" s="155">
        <v>2021</v>
      </c>
      <c r="E17" s="155">
        <v>2021</v>
      </c>
      <c r="F17" s="99">
        <f t="shared" ref="F17:F23" si="1">G17</f>
        <v>0.96065234876416017</v>
      </c>
      <c r="G17" s="99">
        <f>Z17</f>
        <v>0.96065234876416017</v>
      </c>
      <c r="H17" s="118">
        <v>43922</v>
      </c>
      <c r="I17" s="99">
        <f>Z17</f>
        <v>0.96065234876416017</v>
      </c>
      <c r="J17" s="99"/>
      <c r="K17" s="99">
        <f>L17+M17+N17+O17</f>
        <v>0.96065234876416017</v>
      </c>
      <c r="L17" s="99"/>
      <c r="M17" s="99"/>
      <c r="N17" s="99">
        <v>0.96065234876416017</v>
      </c>
      <c r="O17" s="99"/>
      <c r="P17" s="99">
        <f>Q17+R17+S17+T17</f>
        <v>0</v>
      </c>
      <c r="Q17" s="99"/>
      <c r="R17" s="99"/>
      <c r="S17" s="99"/>
      <c r="T17" s="99"/>
      <c r="U17" s="99">
        <f>V17+W17+X17+Y17</f>
        <v>0</v>
      </c>
      <c r="V17" s="99"/>
      <c r="W17" s="99"/>
      <c r="X17" s="99"/>
      <c r="Y17" s="99"/>
      <c r="Z17" s="99">
        <f>AA17+AB17+AC17+AD17</f>
        <v>0.96065234876416017</v>
      </c>
      <c r="AA17" s="99"/>
      <c r="AB17" s="99"/>
      <c r="AC17" s="99">
        <f>N17+S17+X17</f>
        <v>0.96065234876416017</v>
      </c>
      <c r="AD17" s="99"/>
    </row>
    <row r="18" spans="1:30" ht="31.15" customHeight="1" x14ac:dyDescent="0.25">
      <c r="A18" s="103" t="s">
        <v>227</v>
      </c>
      <c r="B18" s="104" t="s">
        <v>281</v>
      </c>
      <c r="C18" s="155" t="s">
        <v>291</v>
      </c>
      <c r="D18" s="155">
        <v>2022</v>
      </c>
      <c r="E18" s="155">
        <v>2023</v>
      </c>
      <c r="F18" s="99">
        <f t="shared" si="1"/>
        <v>1.3914346793615961</v>
      </c>
      <c r="G18" s="99">
        <f t="shared" ref="G18:G20" si="2">Z18</f>
        <v>1.3914346793615961</v>
      </c>
      <c r="H18" s="118">
        <v>43922</v>
      </c>
      <c r="I18" s="99">
        <f t="shared" ref="I18:I20" si="3">Z18</f>
        <v>1.3914346793615961</v>
      </c>
      <c r="J18" s="99"/>
      <c r="K18" s="99">
        <f t="shared" ref="K18:K20" si="4">L18+M18+N18+O18</f>
        <v>0</v>
      </c>
      <c r="L18" s="99"/>
      <c r="M18" s="99"/>
      <c r="N18" s="99"/>
      <c r="O18" s="99"/>
      <c r="P18" s="99">
        <f t="shared" ref="P18:P20" si="5">Q18+R18+S18+T18</f>
        <v>1.0479265420083201</v>
      </c>
      <c r="Q18" s="99"/>
      <c r="R18" s="99"/>
      <c r="S18" s="99">
        <v>1.0479265420083201</v>
      </c>
      <c r="T18" s="99"/>
      <c r="U18" s="99">
        <f t="shared" ref="U18:U20" si="6">V18+W18+X18+Y18</f>
        <v>0.34350813735327601</v>
      </c>
      <c r="V18" s="99"/>
      <c r="W18" s="99"/>
      <c r="X18" s="99">
        <v>0.34350813735327601</v>
      </c>
      <c r="Y18" s="99"/>
      <c r="Z18" s="99">
        <f t="shared" ref="Z18:Z20" si="7">AA18+AB18+AC18+AD18</f>
        <v>1.3914346793615961</v>
      </c>
      <c r="AA18" s="99"/>
      <c r="AB18" s="99"/>
      <c r="AC18" s="99">
        <f t="shared" ref="AC18:AC20" si="8">N18+S18+X18</f>
        <v>1.3914346793615961</v>
      </c>
      <c r="AD18" s="99"/>
    </row>
    <row r="19" spans="1:30" ht="31.15" customHeight="1" x14ac:dyDescent="0.25">
      <c r="A19" s="103" t="s">
        <v>283</v>
      </c>
      <c r="B19" s="104" t="s">
        <v>282</v>
      </c>
      <c r="C19" s="155" t="s">
        <v>292</v>
      </c>
      <c r="D19" s="155">
        <v>2022</v>
      </c>
      <c r="E19" s="155">
        <v>2023</v>
      </c>
      <c r="F19" s="99">
        <f t="shared" si="1"/>
        <v>0.96208861441483939</v>
      </c>
      <c r="G19" s="99">
        <f t="shared" si="2"/>
        <v>0.96208861441483939</v>
      </c>
      <c r="H19" s="118">
        <v>43922</v>
      </c>
      <c r="I19" s="99">
        <f t="shared" si="3"/>
        <v>0.96208861441483939</v>
      </c>
      <c r="J19" s="99"/>
      <c r="K19" s="99">
        <f t="shared" si="4"/>
        <v>0</v>
      </c>
      <c r="L19" s="99"/>
      <c r="M19" s="99"/>
      <c r="N19" s="99"/>
      <c r="O19" s="99"/>
      <c r="P19" s="99">
        <f t="shared" si="5"/>
        <v>0.67852537390421341</v>
      </c>
      <c r="Q19" s="99"/>
      <c r="R19" s="99"/>
      <c r="S19" s="99">
        <v>0.67852537390421341</v>
      </c>
      <c r="T19" s="99"/>
      <c r="U19" s="99">
        <f t="shared" si="6"/>
        <v>0.28356324051062598</v>
      </c>
      <c r="V19" s="99"/>
      <c r="W19" s="99"/>
      <c r="X19" s="99">
        <v>0.28356324051062598</v>
      </c>
      <c r="Y19" s="99"/>
      <c r="Z19" s="99">
        <f t="shared" si="7"/>
        <v>0.96208861441483939</v>
      </c>
      <c r="AA19" s="99"/>
      <c r="AB19" s="99"/>
      <c r="AC19" s="99">
        <f t="shared" si="8"/>
        <v>0.96208861441483939</v>
      </c>
      <c r="AD19" s="99"/>
    </row>
    <row r="20" spans="1:30" ht="35.85" customHeight="1" x14ac:dyDescent="0.25">
      <c r="A20" s="103" t="s">
        <v>284</v>
      </c>
      <c r="B20" s="104" t="s">
        <v>286</v>
      </c>
      <c r="C20" s="155" t="s">
        <v>293</v>
      </c>
      <c r="D20" s="155">
        <v>2022</v>
      </c>
      <c r="E20" s="155">
        <v>2022</v>
      </c>
      <c r="F20" s="99">
        <f t="shared" si="1"/>
        <v>2.3443714022809603</v>
      </c>
      <c r="G20" s="99">
        <f t="shared" si="2"/>
        <v>2.3443714022809603</v>
      </c>
      <c r="H20" s="118">
        <v>43922</v>
      </c>
      <c r="I20" s="99">
        <f t="shared" si="3"/>
        <v>2.3443714022809603</v>
      </c>
      <c r="J20" s="99"/>
      <c r="K20" s="99">
        <f t="shared" si="4"/>
        <v>0</v>
      </c>
      <c r="L20" s="99"/>
      <c r="M20" s="99"/>
      <c r="N20" s="99"/>
      <c r="O20" s="99"/>
      <c r="P20" s="99">
        <f t="shared" si="5"/>
        <v>2.3443714022809603</v>
      </c>
      <c r="Q20" s="99"/>
      <c r="R20" s="99"/>
      <c r="S20" s="99">
        <v>2.3443714022809603</v>
      </c>
      <c r="T20" s="99"/>
      <c r="U20" s="99">
        <f t="shared" si="6"/>
        <v>0</v>
      </c>
      <c r="V20" s="99"/>
      <c r="W20" s="99"/>
      <c r="X20" s="99"/>
      <c r="Y20" s="99"/>
      <c r="Z20" s="99">
        <f t="shared" si="7"/>
        <v>2.3443714022809603</v>
      </c>
      <c r="AA20" s="99"/>
      <c r="AB20" s="99"/>
      <c r="AC20" s="99">
        <f t="shared" si="8"/>
        <v>2.3443714022809603</v>
      </c>
      <c r="AD20" s="99"/>
    </row>
    <row r="21" spans="1:30" ht="33.950000000000003" customHeight="1" x14ac:dyDescent="0.25">
      <c r="A21" s="153" t="s">
        <v>310</v>
      </c>
      <c r="B21" s="154" t="s">
        <v>307</v>
      </c>
      <c r="C21" s="155" t="s">
        <v>296</v>
      </c>
      <c r="D21" s="155">
        <v>2021</v>
      </c>
      <c r="E21" s="155">
        <v>2021</v>
      </c>
      <c r="F21" s="99">
        <v>0.20995124015923206</v>
      </c>
      <c r="G21" s="99">
        <f t="shared" ref="G21:G27" si="9">Z21</f>
        <v>0.20995124015923206</v>
      </c>
      <c r="H21" s="118">
        <v>43922</v>
      </c>
      <c r="I21" s="99">
        <f t="shared" ref="I21:I23" si="10">Z21</f>
        <v>0.20995124015923206</v>
      </c>
      <c r="J21" s="99"/>
      <c r="K21" s="99">
        <f t="shared" ref="K21:K23" si="11">L21+M21+N21+O21</f>
        <v>0</v>
      </c>
      <c r="L21" s="99"/>
      <c r="M21" s="99"/>
      <c r="N21" s="99"/>
      <c r="O21" s="99"/>
      <c r="P21" s="99">
        <f t="shared" ref="P21:P23" si="12">Q21+R21+S21+T21</f>
        <v>0.20995124015923206</v>
      </c>
      <c r="Q21" s="99"/>
      <c r="R21" s="99"/>
      <c r="S21" s="99">
        <v>0.20995124015923206</v>
      </c>
      <c r="T21" s="99"/>
      <c r="U21" s="99">
        <f t="shared" ref="U21:U23" si="13">V21+W21+X21+Y21</f>
        <v>0</v>
      </c>
      <c r="V21" s="99"/>
      <c r="W21" s="99"/>
      <c r="X21" s="99"/>
      <c r="Y21" s="99"/>
      <c r="Z21" s="99">
        <f t="shared" ref="Z21:Z23" si="14">AA21+AB21+AC21+AD21</f>
        <v>0.20995124015923206</v>
      </c>
      <c r="AA21" s="99"/>
      <c r="AB21" s="99"/>
      <c r="AC21" s="99">
        <f t="shared" ref="AC21:AC23" si="15">N21+S21+X21</f>
        <v>0.20995124015923206</v>
      </c>
      <c r="AD21" s="99"/>
    </row>
    <row r="22" spans="1:30" ht="36.950000000000003" customHeight="1" x14ac:dyDescent="0.25">
      <c r="A22" s="153" t="s">
        <v>311</v>
      </c>
      <c r="B22" s="154" t="s">
        <v>308</v>
      </c>
      <c r="C22" s="155" t="s">
        <v>297</v>
      </c>
      <c r="D22" s="155">
        <v>2021</v>
      </c>
      <c r="E22" s="155">
        <v>2021</v>
      </c>
      <c r="F22" s="99">
        <f t="shared" si="1"/>
        <v>0.38502127557836807</v>
      </c>
      <c r="G22" s="99">
        <f t="shared" si="9"/>
        <v>0.38502127557836807</v>
      </c>
      <c r="H22" s="118">
        <v>43922</v>
      </c>
      <c r="I22" s="99">
        <f t="shared" si="10"/>
        <v>0.38502127557836807</v>
      </c>
      <c r="J22" s="99"/>
      <c r="K22" s="99">
        <f t="shared" si="11"/>
        <v>0</v>
      </c>
      <c r="L22" s="99"/>
      <c r="M22" s="99"/>
      <c r="N22" s="99"/>
      <c r="O22" s="99"/>
      <c r="P22" s="99">
        <f t="shared" si="12"/>
        <v>0.38502127557836807</v>
      </c>
      <c r="Q22" s="99"/>
      <c r="R22" s="99"/>
      <c r="S22" s="99">
        <v>0.38502127557836807</v>
      </c>
      <c r="T22" s="99"/>
      <c r="U22" s="99">
        <f t="shared" si="13"/>
        <v>0</v>
      </c>
      <c r="V22" s="99"/>
      <c r="W22" s="99"/>
      <c r="X22" s="99"/>
      <c r="Y22" s="99"/>
      <c r="Z22" s="99">
        <f t="shared" si="14"/>
        <v>0.38502127557836807</v>
      </c>
      <c r="AA22" s="99"/>
      <c r="AB22" s="99"/>
      <c r="AC22" s="99">
        <f t="shared" si="15"/>
        <v>0.38502127557836807</v>
      </c>
      <c r="AD22" s="99"/>
    </row>
    <row r="23" spans="1:30" ht="43.9" customHeight="1" x14ac:dyDescent="0.25">
      <c r="A23" s="153" t="s">
        <v>312</v>
      </c>
      <c r="B23" s="154" t="s">
        <v>309</v>
      </c>
      <c r="C23" s="155" t="s">
        <v>298</v>
      </c>
      <c r="D23" s="155">
        <v>2021</v>
      </c>
      <c r="E23" s="155">
        <v>2021</v>
      </c>
      <c r="F23" s="99">
        <f t="shared" si="1"/>
        <v>1.3216818680299522</v>
      </c>
      <c r="G23" s="99">
        <f t="shared" si="9"/>
        <v>1.3216818680299522</v>
      </c>
      <c r="H23" s="118">
        <v>43922</v>
      </c>
      <c r="I23" s="99">
        <f t="shared" si="10"/>
        <v>1.3216818680299522</v>
      </c>
      <c r="J23" s="99"/>
      <c r="K23" s="99">
        <f t="shared" si="11"/>
        <v>0</v>
      </c>
      <c r="L23" s="99"/>
      <c r="M23" s="99"/>
      <c r="N23" s="99"/>
      <c r="O23" s="99"/>
      <c r="P23" s="99">
        <f t="shared" si="12"/>
        <v>1.3216818680299522</v>
      </c>
      <c r="Q23" s="99"/>
      <c r="R23" s="99"/>
      <c r="S23" s="99">
        <v>1.3216818680299522</v>
      </c>
      <c r="T23" s="99"/>
      <c r="U23" s="99">
        <f t="shared" si="13"/>
        <v>0</v>
      </c>
      <c r="V23" s="99"/>
      <c r="W23" s="99"/>
      <c r="X23" s="99"/>
      <c r="Y23" s="99"/>
      <c r="Z23" s="99">
        <f t="shared" si="14"/>
        <v>1.3216818680299522</v>
      </c>
      <c r="AA23" s="99"/>
      <c r="AB23" s="99"/>
      <c r="AC23" s="99">
        <f t="shared" si="15"/>
        <v>1.3216818680299522</v>
      </c>
      <c r="AD23" s="99"/>
    </row>
    <row r="24" spans="1:30" ht="31.7" customHeight="1" x14ac:dyDescent="0.25">
      <c r="A24" s="153" t="s">
        <v>313</v>
      </c>
      <c r="B24" s="154" t="s">
        <v>303</v>
      </c>
      <c r="C24" s="155" t="s">
        <v>299</v>
      </c>
      <c r="D24" s="155">
        <v>2022</v>
      </c>
      <c r="E24" s="155">
        <v>2022</v>
      </c>
      <c r="F24" s="99">
        <f t="shared" ref="F24:F27" si="16">G24</f>
        <v>0.64748147253694299</v>
      </c>
      <c r="G24" s="99">
        <f t="shared" si="9"/>
        <v>0.64748147253694299</v>
      </c>
      <c r="H24" s="118">
        <v>43922</v>
      </c>
      <c r="I24" s="99">
        <f t="shared" ref="I24:I27" si="17">Z24</f>
        <v>0.64748147253694299</v>
      </c>
      <c r="J24" s="99"/>
      <c r="K24" s="99">
        <f t="shared" ref="K24:K27" si="18">L24+M24+N24+O24</f>
        <v>0</v>
      </c>
      <c r="L24" s="99"/>
      <c r="M24" s="99"/>
      <c r="N24" s="99"/>
      <c r="O24" s="99"/>
      <c r="P24" s="99">
        <f t="shared" ref="P24:P27" si="19">Q24+R24+S24+T24</f>
        <v>0</v>
      </c>
      <c r="Q24" s="99"/>
      <c r="R24" s="99"/>
      <c r="S24" s="99"/>
      <c r="T24" s="99"/>
      <c r="U24" s="99">
        <f t="shared" ref="U24:U27" si="20">V24+W24+X24+Y24</f>
        <v>0.64748147253694299</v>
      </c>
      <c r="V24" s="99"/>
      <c r="W24" s="99"/>
      <c r="X24" s="99">
        <v>0.64748147253694299</v>
      </c>
      <c r="Y24" s="99"/>
      <c r="Z24" s="99">
        <f t="shared" ref="Z24:Z27" si="21">AA24+AB24+AC24+AD24</f>
        <v>0.64748147253694299</v>
      </c>
      <c r="AA24" s="99"/>
      <c r="AB24" s="99"/>
      <c r="AC24" s="99">
        <f t="shared" ref="AC24:AC27" si="22">N24+S24+X24</f>
        <v>0.64748147253694299</v>
      </c>
      <c r="AD24" s="99"/>
    </row>
    <row r="25" spans="1:30" ht="17.25" customHeight="1" x14ac:dyDescent="0.25">
      <c r="A25" s="153" t="s">
        <v>314</v>
      </c>
      <c r="B25" s="154" t="s">
        <v>304</v>
      </c>
      <c r="C25" s="155" t="s">
        <v>300</v>
      </c>
      <c r="D25" s="155">
        <v>2022</v>
      </c>
      <c r="E25" s="155">
        <v>2022</v>
      </c>
      <c r="F25" s="99">
        <f t="shared" si="16"/>
        <v>0.40623190956195099</v>
      </c>
      <c r="G25" s="99">
        <f t="shared" si="9"/>
        <v>0.40623190956195099</v>
      </c>
      <c r="H25" s="118">
        <v>43922</v>
      </c>
      <c r="I25" s="99">
        <f t="shared" si="17"/>
        <v>0.40623190956195099</v>
      </c>
      <c r="J25" s="99"/>
      <c r="K25" s="99">
        <f t="shared" si="18"/>
        <v>0</v>
      </c>
      <c r="L25" s="99"/>
      <c r="M25" s="99"/>
      <c r="N25" s="99"/>
      <c r="O25" s="99"/>
      <c r="P25" s="99">
        <f t="shared" si="19"/>
        <v>0</v>
      </c>
      <c r="Q25" s="99"/>
      <c r="R25" s="99"/>
      <c r="S25" s="99"/>
      <c r="T25" s="99"/>
      <c r="U25" s="99">
        <f t="shared" si="20"/>
        <v>0.40623190956195099</v>
      </c>
      <c r="V25" s="99"/>
      <c r="W25" s="99"/>
      <c r="X25" s="99">
        <v>0.40623190956195099</v>
      </c>
      <c r="Y25" s="99"/>
      <c r="Z25" s="99">
        <f t="shared" si="21"/>
        <v>0.40623190956195099</v>
      </c>
      <c r="AA25" s="99"/>
      <c r="AB25" s="99"/>
      <c r="AC25" s="99">
        <f t="shared" si="22"/>
        <v>0.40623190956195099</v>
      </c>
      <c r="AD25" s="99"/>
    </row>
    <row r="26" spans="1:30" ht="17.25" customHeight="1" x14ac:dyDescent="0.25">
      <c r="A26" s="153" t="s">
        <v>315</v>
      </c>
      <c r="B26" s="154" t="s">
        <v>305</v>
      </c>
      <c r="C26" s="155" t="s">
        <v>301</v>
      </c>
      <c r="D26" s="155">
        <v>2022</v>
      </c>
      <c r="E26" s="155">
        <v>2022</v>
      </c>
      <c r="F26" s="99">
        <f t="shared" si="16"/>
        <v>2.1948739681624247</v>
      </c>
      <c r="G26" s="99">
        <f t="shared" si="9"/>
        <v>2.1948739681624247</v>
      </c>
      <c r="H26" s="118">
        <v>43922</v>
      </c>
      <c r="I26" s="99">
        <f t="shared" si="17"/>
        <v>2.1948739681624247</v>
      </c>
      <c r="J26" s="99"/>
      <c r="K26" s="99">
        <f t="shared" si="18"/>
        <v>0</v>
      </c>
      <c r="L26" s="99"/>
      <c r="M26" s="99"/>
      <c r="N26" s="99"/>
      <c r="O26" s="99"/>
      <c r="P26" s="99">
        <f t="shared" si="19"/>
        <v>0</v>
      </c>
      <c r="Q26" s="99"/>
      <c r="R26" s="99"/>
      <c r="S26" s="99"/>
      <c r="T26" s="99"/>
      <c r="U26" s="99">
        <f t="shared" si="20"/>
        <v>2.1948739681624247</v>
      </c>
      <c r="V26" s="99"/>
      <c r="W26" s="99"/>
      <c r="X26" s="99">
        <v>2.1948739681624247</v>
      </c>
      <c r="Y26" s="99"/>
      <c r="Z26" s="99">
        <f t="shared" si="21"/>
        <v>2.1948739681624247</v>
      </c>
      <c r="AA26" s="99"/>
      <c r="AB26" s="99"/>
      <c r="AC26" s="99">
        <f t="shared" si="22"/>
        <v>2.1948739681624247</v>
      </c>
      <c r="AD26" s="99"/>
    </row>
    <row r="27" spans="1:30" ht="17.25" customHeight="1" x14ac:dyDescent="0.25">
      <c r="A27" s="153" t="s">
        <v>316</v>
      </c>
      <c r="B27" s="154" t="s">
        <v>306</v>
      </c>
      <c r="C27" s="155" t="s">
        <v>302</v>
      </c>
      <c r="D27" s="155">
        <v>2022</v>
      </c>
      <c r="E27" s="155">
        <v>2022</v>
      </c>
      <c r="F27" s="99">
        <f t="shared" si="16"/>
        <v>2.6521676055792942</v>
      </c>
      <c r="G27" s="99">
        <f t="shared" si="9"/>
        <v>2.6521676055792942</v>
      </c>
      <c r="H27" s="118">
        <v>43922</v>
      </c>
      <c r="I27" s="99">
        <f t="shared" si="17"/>
        <v>2.6521676055792942</v>
      </c>
      <c r="J27" s="99"/>
      <c r="K27" s="99">
        <f t="shared" si="18"/>
        <v>0</v>
      </c>
      <c r="L27" s="99"/>
      <c r="M27" s="99"/>
      <c r="N27" s="99"/>
      <c r="O27" s="99"/>
      <c r="P27" s="99">
        <f t="shared" si="19"/>
        <v>0</v>
      </c>
      <c r="Q27" s="99"/>
      <c r="R27" s="99"/>
      <c r="S27" s="99"/>
      <c r="T27" s="99"/>
      <c r="U27" s="99">
        <f t="shared" si="20"/>
        <v>2.6521676055792942</v>
      </c>
      <c r="V27" s="99"/>
      <c r="W27" s="99"/>
      <c r="X27" s="99">
        <v>2.6521676055792942</v>
      </c>
      <c r="Y27" s="99"/>
      <c r="Z27" s="99">
        <f t="shared" si="21"/>
        <v>2.6521676055792942</v>
      </c>
      <c r="AA27" s="99"/>
      <c r="AB27" s="99"/>
      <c r="AC27" s="99">
        <f t="shared" si="22"/>
        <v>2.6521676055792942</v>
      </c>
      <c r="AD27" s="99"/>
    </row>
    <row r="28" spans="1:30" x14ac:dyDescent="0.25">
      <c r="A28" s="103"/>
      <c r="B28" s="104"/>
      <c r="C28" s="155"/>
      <c r="D28" s="155"/>
      <c r="E28" s="155"/>
      <c r="F28" s="99"/>
      <c r="G28" s="99"/>
      <c r="H28" s="118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</row>
    <row r="29" spans="1:30" ht="19.5" customHeight="1" x14ac:dyDescent="0.25">
      <c r="A29" s="105">
        <v>2</v>
      </c>
      <c r="B29" s="106" t="s">
        <v>288</v>
      </c>
      <c r="C29" s="155"/>
      <c r="D29" s="155"/>
      <c r="E29" s="155"/>
      <c r="F29" s="101">
        <f>SUM(F30:F31)</f>
        <v>693.57384292508277</v>
      </c>
      <c r="G29" s="101">
        <f>SUM(G30:G31)</f>
        <v>693.57384292508277</v>
      </c>
      <c r="H29" s="155"/>
      <c r="I29" s="101">
        <f t="shared" ref="I29:AD29" si="23">SUM(I30:I31)</f>
        <v>693.57384292508277</v>
      </c>
      <c r="J29" s="101">
        <f t="shared" si="23"/>
        <v>0</v>
      </c>
      <c r="K29" s="101">
        <f t="shared" si="23"/>
        <v>13.363974499999999</v>
      </c>
      <c r="L29" s="101">
        <f t="shared" si="23"/>
        <v>0</v>
      </c>
      <c r="M29" s="101">
        <f t="shared" si="23"/>
        <v>0</v>
      </c>
      <c r="N29" s="101">
        <f t="shared" si="23"/>
        <v>13.363974499999999</v>
      </c>
      <c r="O29" s="101">
        <f t="shared" si="23"/>
        <v>0</v>
      </c>
      <c r="P29" s="101">
        <f t="shared" si="23"/>
        <v>331.86791783080008</v>
      </c>
      <c r="Q29" s="101">
        <f t="shared" si="23"/>
        <v>0</v>
      </c>
      <c r="R29" s="101">
        <f t="shared" si="23"/>
        <v>0</v>
      </c>
      <c r="S29" s="101">
        <f t="shared" si="23"/>
        <v>331.86791783080008</v>
      </c>
      <c r="T29" s="101">
        <f t="shared" si="23"/>
        <v>0</v>
      </c>
      <c r="U29" s="101">
        <f t="shared" si="23"/>
        <v>348.34195059428276</v>
      </c>
      <c r="V29" s="101">
        <f t="shared" si="23"/>
        <v>0</v>
      </c>
      <c r="W29" s="101">
        <f t="shared" si="23"/>
        <v>0</v>
      </c>
      <c r="X29" s="101">
        <f t="shared" si="23"/>
        <v>348.34195059428276</v>
      </c>
      <c r="Y29" s="101">
        <f t="shared" si="23"/>
        <v>0</v>
      </c>
      <c r="Z29" s="101">
        <f t="shared" si="23"/>
        <v>693.57384292508277</v>
      </c>
      <c r="AA29" s="101">
        <f t="shared" si="23"/>
        <v>0</v>
      </c>
      <c r="AB29" s="101">
        <f t="shared" si="23"/>
        <v>0</v>
      </c>
      <c r="AC29" s="101">
        <f t="shared" si="23"/>
        <v>693.57384292508277</v>
      </c>
      <c r="AD29" s="101">
        <f t="shared" si="23"/>
        <v>0</v>
      </c>
    </row>
    <row r="30" spans="1:30" ht="31.5" x14ac:dyDescent="0.25">
      <c r="A30" s="103" t="s">
        <v>228</v>
      </c>
      <c r="B30" s="104" t="s">
        <v>285</v>
      </c>
      <c r="C30" s="155" t="s">
        <v>294</v>
      </c>
      <c r="D30" s="155">
        <v>2021</v>
      </c>
      <c r="E30" s="155">
        <v>2023</v>
      </c>
      <c r="F30" s="99">
        <f>G30</f>
        <v>693.57384292508277</v>
      </c>
      <c r="G30" s="99">
        <f t="shared" ref="G30" si="24">Z30</f>
        <v>693.57384292508277</v>
      </c>
      <c r="H30" s="118">
        <v>43922</v>
      </c>
      <c r="I30" s="99">
        <f>Z30</f>
        <v>693.57384292508277</v>
      </c>
      <c r="J30" s="99"/>
      <c r="K30" s="99">
        <f t="shared" ref="K30" si="25">L30+M30+N30+O30</f>
        <v>13.363974499999999</v>
      </c>
      <c r="L30" s="99"/>
      <c r="M30" s="99"/>
      <c r="N30" s="99">
        <f>[1]Прогнозный!$G$40/1000000</f>
        <v>13.363974499999999</v>
      </c>
      <c r="O30" s="99"/>
      <c r="P30" s="99">
        <f t="shared" ref="P30" si="26">Q30+R30+S30+T30</f>
        <v>331.86791783080008</v>
      </c>
      <c r="Q30" s="99"/>
      <c r="R30" s="99"/>
      <c r="S30" s="99">
        <f>[1]Прогнозный!$L$33/1000000</f>
        <v>331.86791783080008</v>
      </c>
      <c r="T30" s="99"/>
      <c r="U30" s="99">
        <f t="shared" ref="U30" si="27">V30+W30+X30+Y30</f>
        <v>348.34195059428276</v>
      </c>
      <c r="V30" s="99"/>
      <c r="W30" s="99"/>
      <c r="X30" s="99">
        <f>[1]Прогнозный!$Q$33/1000000</f>
        <v>348.34195059428276</v>
      </c>
      <c r="Y30" s="99"/>
      <c r="Z30" s="99">
        <f t="shared" ref="Z30" si="28">AA30+AB30+AC30+AD30</f>
        <v>693.57384292508277</v>
      </c>
      <c r="AA30" s="99"/>
      <c r="AB30" s="99"/>
      <c r="AC30" s="99">
        <f>N30+S30+X30</f>
        <v>693.57384292508277</v>
      </c>
      <c r="AD30" s="99"/>
    </row>
    <row r="31" spans="1:30" x14ac:dyDescent="0.25">
      <c r="A31" s="103"/>
      <c r="B31" s="104"/>
      <c r="C31" s="155"/>
      <c r="D31" s="155"/>
      <c r="E31" s="155"/>
      <c r="F31" s="99"/>
      <c r="G31" s="99"/>
      <c r="H31" s="118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</row>
    <row r="32" spans="1:30" ht="19.5" hidden="1" customHeight="1" outlineLevel="1" x14ac:dyDescent="0.25">
      <c r="A32" s="102">
        <v>3</v>
      </c>
      <c r="B32" s="106" t="s">
        <v>289</v>
      </c>
      <c r="C32" s="155"/>
      <c r="D32" s="155"/>
      <c r="E32" s="155"/>
      <c r="F32" s="101">
        <f>SUM(F33:F33)</f>
        <v>0</v>
      </c>
      <c r="G32" s="101">
        <f>SUM(G33:G33)</f>
        <v>0</v>
      </c>
      <c r="H32" s="155"/>
      <c r="I32" s="101">
        <f t="shared" ref="I32:AD32" si="29">SUM(I33:I33)</f>
        <v>0</v>
      </c>
      <c r="J32" s="101">
        <f t="shared" si="29"/>
        <v>0</v>
      </c>
      <c r="K32" s="101">
        <f t="shared" si="29"/>
        <v>0</v>
      </c>
      <c r="L32" s="101">
        <f t="shared" si="29"/>
        <v>0</v>
      </c>
      <c r="M32" s="101">
        <f t="shared" si="29"/>
        <v>0</v>
      </c>
      <c r="N32" s="101">
        <f t="shared" si="29"/>
        <v>0</v>
      </c>
      <c r="O32" s="101">
        <f t="shared" si="29"/>
        <v>0</v>
      </c>
      <c r="P32" s="101">
        <f t="shared" si="29"/>
        <v>0</v>
      </c>
      <c r="Q32" s="101">
        <f t="shared" si="29"/>
        <v>0</v>
      </c>
      <c r="R32" s="101">
        <f t="shared" si="29"/>
        <v>0</v>
      </c>
      <c r="S32" s="101">
        <f t="shared" si="29"/>
        <v>0</v>
      </c>
      <c r="T32" s="101">
        <f t="shared" si="29"/>
        <v>0</v>
      </c>
      <c r="U32" s="101">
        <f t="shared" si="29"/>
        <v>0</v>
      </c>
      <c r="V32" s="101">
        <f t="shared" si="29"/>
        <v>0</v>
      </c>
      <c r="W32" s="101">
        <f t="shared" si="29"/>
        <v>0</v>
      </c>
      <c r="X32" s="101">
        <f t="shared" si="29"/>
        <v>0</v>
      </c>
      <c r="Y32" s="101">
        <f t="shared" si="29"/>
        <v>0</v>
      </c>
      <c r="Z32" s="101">
        <f t="shared" si="29"/>
        <v>0</v>
      </c>
      <c r="AA32" s="101">
        <f t="shared" si="29"/>
        <v>0</v>
      </c>
      <c r="AB32" s="101">
        <f t="shared" si="29"/>
        <v>0</v>
      </c>
      <c r="AC32" s="101">
        <f t="shared" si="29"/>
        <v>0</v>
      </c>
      <c r="AD32" s="101">
        <f t="shared" si="29"/>
        <v>0</v>
      </c>
    </row>
    <row r="33" spans="1:30" ht="19.5" hidden="1" customHeight="1" outlineLevel="1" x14ac:dyDescent="0.25">
      <c r="A33" s="103"/>
      <c r="B33" s="104"/>
      <c r="C33" s="155"/>
      <c r="D33" s="155"/>
      <c r="E33" s="155"/>
      <c r="F33" s="99"/>
      <c r="G33" s="99"/>
      <c r="H33" s="118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</row>
    <row r="34" spans="1:30" s="100" customFormat="1" ht="19.5" customHeight="1" collapsed="1" x14ac:dyDescent="0.3">
      <c r="A34" s="97"/>
      <c r="B34" s="98" t="s">
        <v>225</v>
      </c>
      <c r="C34" s="97"/>
      <c r="D34" s="97"/>
      <c r="E34" s="97"/>
      <c r="F34" s="107">
        <f>F32+F29+F16</f>
        <v>707.04979930951254</v>
      </c>
      <c r="G34" s="107">
        <f>G32+G29+G16</f>
        <v>707.04979930951254</v>
      </c>
      <c r="H34" s="97"/>
      <c r="I34" s="107">
        <f t="shared" ref="I34:AD34" si="30">I32+I29+I16</f>
        <v>707.04979930951254</v>
      </c>
      <c r="J34" s="107">
        <f t="shared" si="30"/>
        <v>0</v>
      </c>
      <c r="K34" s="107">
        <f t="shared" si="30"/>
        <v>14.32462684876416</v>
      </c>
      <c r="L34" s="107">
        <f t="shared" si="30"/>
        <v>0</v>
      </c>
      <c r="M34" s="107">
        <f t="shared" si="30"/>
        <v>0</v>
      </c>
      <c r="N34" s="107">
        <f t="shared" si="30"/>
        <v>14.32462684876416</v>
      </c>
      <c r="O34" s="107">
        <f t="shared" si="30"/>
        <v>0</v>
      </c>
      <c r="P34" s="107">
        <f t="shared" si="30"/>
        <v>337.85539553276112</v>
      </c>
      <c r="Q34" s="107">
        <f t="shared" si="30"/>
        <v>0</v>
      </c>
      <c r="R34" s="107">
        <f t="shared" si="30"/>
        <v>0</v>
      </c>
      <c r="S34" s="107">
        <f t="shared" si="30"/>
        <v>337.85539553276112</v>
      </c>
      <c r="T34" s="107">
        <f t="shared" si="30"/>
        <v>0</v>
      </c>
      <c r="U34" s="107">
        <f t="shared" si="30"/>
        <v>354.86977692798729</v>
      </c>
      <c r="V34" s="107">
        <f t="shared" si="30"/>
        <v>0</v>
      </c>
      <c r="W34" s="107">
        <f t="shared" si="30"/>
        <v>0</v>
      </c>
      <c r="X34" s="107">
        <f t="shared" si="30"/>
        <v>354.86977692798729</v>
      </c>
      <c r="Y34" s="107">
        <f t="shared" si="30"/>
        <v>0</v>
      </c>
      <c r="Z34" s="107">
        <f t="shared" si="30"/>
        <v>707.04979930951254</v>
      </c>
      <c r="AA34" s="107">
        <f t="shared" si="30"/>
        <v>0</v>
      </c>
      <c r="AB34" s="107">
        <f t="shared" si="30"/>
        <v>0</v>
      </c>
      <c r="AC34" s="107">
        <f t="shared" si="30"/>
        <v>707.04979930951254</v>
      </c>
      <c r="AD34" s="107">
        <f t="shared" si="30"/>
        <v>0</v>
      </c>
    </row>
    <row r="35" spans="1:30" x14ac:dyDescent="0.25">
      <c r="B35" s="157" t="s">
        <v>324</v>
      </c>
    </row>
  </sheetData>
  <mergeCells count="18">
    <mergeCell ref="U13:Y13"/>
    <mergeCell ref="P13:T13"/>
    <mergeCell ref="A6:T6"/>
    <mergeCell ref="A9:T9"/>
    <mergeCell ref="E12:E13"/>
    <mergeCell ref="A10:T10"/>
    <mergeCell ref="I12:I13"/>
    <mergeCell ref="J12:J13"/>
    <mergeCell ref="K12:AD12"/>
    <mergeCell ref="A7:T7"/>
    <mergeCell ref="B12:B14"/>
    <mergeCell ref="C12:C14"/>
    <mergeCell ref="A12:A14"/>
    <mergeCell ref="D12:D14"/>
    <mergeCell ref="F12:H12"/>
    <mergeCell ref="F13:H13"/>
    <mergeCell ref="K13:O13"/>
    <mergeCell ref="Z13:AD13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30:B31 B17:B28 B33">
      <formula1>900</formula1>
    </dataValidation>
  </dataValidations>
  <printOptions horizontalCentered="1"/>
  <pageMargins left="0.47244094488188981" right="0.19685039370078741" top="0.43307086614173229" bottom="0.31496062992125984" header="0.15748031496062992" footer="0.19685039370078741"/>
  <pageSetup paperSize="8" scale="55" firstPageNumber="3" orientation="landscape" useFirstPageNumber="1" r:id="rId1"/>
  <headerFooter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"/>
  <sheetViews>
    <sheetView topLeftCell="A19" zoomScale="60" zoomScaleNormal="60" zoomScaleSheetLayoutView="90" workbookViewId="0">
      <selection activeCell="N5" sqref="N5"/>
    </sheetView>
  </sheetViews>
  <sheetFormatPr defaultColWidth="9" defaultRowHeight="15.75" x14ac:dyDescent="0.25"/>
  <cols>
    <col min="1" max="1" width="9.75" style="27" customWidth="1"/>
    <col min="2" max="2" width="64.5" style="27" customWidth="1"/>
    <col min="3" max="3" width="11.75" style="27" customWidth="1"/>
    <col min="4" max="4" width="6.75" style="27" customWidth="1"/>
    <col min="5" max="5" width="13" style="27" customWidth="1"/>
    <col min="6" max="6" width="26.5" style="27" customWidth="1"/>
    <col min="7" max="7" width="8.375" style="27" customWidth="1"/>
    <col min="8" max="8" width="7.5" style="27" customWidth="1"/>
    <col min="9" max="9" width="9.5" style="27" customWidth="1"/>
    <col min="10" max="10" width="9.875" style="27" customWidth="1"/>
    <col min="11" max="11" width="7.5" style="27" customWidth="1"/>
    <col min="12" max="12" width="9.25" style="27" customWidth="1"/>
    <col min="13" max="13" width="10.875" style="27" customWidth="1"/>
    <col min="14" max="15" width="16.625" style="27" customWidth="1"/>
    <col min="16" max="16" width="16.625" style="90" customWidth="1"/>
    <col min="17" max="17" width="16.625" style="27" customWidth="1"/>
    <col min="18" max="18" width="7.25" style="27" customWidth="1"/>
    <col min="19" max="19" width="9.875" style="27" customWidth="1"/>
    <col min="20" max="20" width="7.125" style="27" customWidth="1"/>
    <col min="21" max="21" width="6" style="1" customWidth="1"/>
    <col min="22" max="22" width="8.375" style="1" customWidth="1"/>
    <col min="23" max="23" width="5.625" style="1" customWidth="1"/>
    <col min="24" max="24" width="7.375" style="1" customWidth="1"/>
    <col min="25" max="25" width="10" style="1" customWidth="1"/>
    <col min="26" max="30" width="10" style="34" customWidth="1"/>
    <col min="31" max="31" width="7.875" style="1" customWidth="1"/>
    <col min="32" max="32" width="6.75" style="1" customWidth="1"/>
    <col min="33" max="33" width="9" style="1" customWidth="1"/>
    <col min="34" max="34" width="6.125" style="1" customWidth="1"/>
    <col min="35" max="35" width="6.75" style="1" customWidth="1"/>
    <col min="36" max="36" width="9.375" style="1" customWidth="1"/>
    <col min="37" max="37" width="7.375" style="1" customWidth="1"/>
    <col min="38" max="44" width="7.25" style="1" customWidth="1"/>
    <col min="45" max="45" width="8.625" style="1" customWidth="1"/>
    <col min="46" max="46" width="6.125" style="1" customWidth="1"/>
    <col min="47" max="47" width="6.875" style="1" customWidth="1"/>
    <col min="48" max="48" width="9.625" style="1" customWidth="1"/>
    <col min="49" max="49" width="6.75" style="1" customWidth="1"/>
    <col min="50" max="50" width="7.75" style="1" customWidth="1"/>
    <col min="51" max="16384" width="9" style="1"/>
  </cols>
  <sheetData>
    <row r="1" spans="1:55" ht="18.75" x14ac:dyDescent="0.25">
      <c r="Q1" s="44"/>
      <c r="U1" s="2"/>
      <c r="V1" s="2"/>
      <c r="W1" s="2"/>
      <c r="X1" s="2"/>
      <c r="Y1" s="2"/>
      <c r="Z1" s="83"/>
      <c r="AA1" s="83"/>
      <c r="AB1" s="83"/>
      <c r="AC1" s="83"/>
      <c r="AD1" s="83"/>
    </row>
    <row r="2" spans="1:55" s="34" customFormat="1" ht="18.75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 t="s">
        <v>331</v>
      </c>
      <c r="O2" s="157"/>
      <c r="P2" s="157"/>
      <c r="Q2" s="44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</row>
    <row r="3" spans="1:55" s="34" customFormat="1" ht="18.75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 t="s">
        <v>326</v>
      </c>
      <c r="O3" s="157"/>
      <c r="P3" s="157"/>
      <c r="Q3" s="44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55" ht="18.75" x14ac:dyDescent="0.3">
      <c r="N4" s="157" t="s">
        <v>327</v>
      </c>
      <c r="O4" s="157"/>
      <c r="P4" s="157"/>
      <c r="Q4" s="45"/>
      <c r="U4" s="2"/>
      <c r="V4" s="2"/>
      <c r="W4" s="2"/>
      <c r="X4" s="2"/>
      <c r="Y4" s="2"/>
      <c r="Z4" s="83"/>
      <c r="AA4" s="83"/>
      <c r="AB4" s="83"/>
      <c r="AC4" s="83"/>
      <c r="AD4" s="83"/>
    </row>
    <row r="5" spans="1:55" ht="18.75" x14ac:dyDescent="0.3">
      <c r="N5" s="157" t="s">
        <v>328</v>
      </c>
      <c r="O5" s="157"/>
      <c r="P5" s="157"/>
      <c r="Q5" s="45"/>
      <c r="U5" s="2"/>
      <c r="V5" s="2"/>
      <c r="W5" s="2"/>
      <c r="X5" s="2"/>
      <c r="Y5" s="2"/>
      <c r="Z5" s="83"/>
      <c r="AA5" s="83"/>
      <c r="AB5" s="83"/>
      <c r="AC5" s="83"/>
      <c r="AD5" s="83"/>
    </row>
    <row r="6" spans="1:55" ht="18.75" x14ac:dyDescent="0.3">
      <c r="A6" s="168" t="s">
        <v>119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U6" s="27"/>
      <c r="V6" s="27"/>
      <c r="W6" s="27"/>
      <c r="X6" s="27"/>
      <c r="Y6" s="27"/>
      <c r="Z6" s="83"/>
      <c r="AA6" s="83"/>
      <c r="AB6" s="83"/>
      <c r="AC6" s="83"/>
      <c r="AD6" s="83"/>
    </row>
    <row r="7" spans="1:55" ht="18.75" x14ac:dyDescent="0.3">
      <c r="A7" s="168" t="s">
        <v>329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91"/>
      <c r="Q7" s="38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5" s="32" customFormat="1" ht="18.75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91"/>
      <c r="Q8" s="38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</row>
    <row r="9" spans="1:55" ht="18.75" x14ac:dyDescent="0.25">
      <c r="A9" s="160" t="s">
        <v>216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46"/>
      <c r="S9" s="46"/>
      <c r="T9" s="46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</row>
    <row r="10" spans="1:55" x14ac:dyDescent="0.25">
      <c r="A10" s="162" t="s">
        <v>121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47"/>
      <c r="S10" s="47"/>
      <c r="T10" s="47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</row>
    <row r="11" spans="1:55" ht="15.75" customHeight="1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U11" s="2"/>
      <c r="V11" s="2"/>
      <c r="W11" s="2"/>
      <c r="X11" s="2"/>
      <c r="Y11" s="2"/>
      <c r="Z11" s="83"/>
      <c r="AA11" s="83"/>
      <c r="AB11" s="83"/>
      <c r="AC11" s="83"/>
      <c r="AD11" s="83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5" ht="57.75" customHeight="1" x14ac:dyDescent="0.25">
      <c r="A12" s="161" t="s">
        <v>69</v>
      </c>
      <c r="B12" s="161" t="s">
        <v>18</v>
      </c>
      <c r="C12" s="161" t="s">
        <v>262</v>
      </c>
      <c r="D12" s="165" t="s">
        <v>70</v>
      </c>
      <c r="E12" s="161" t="s">
        <v>71</v>
      </c>
      <c r="F12" s="161" t="s">
        <v>110</v>
      </c>
      <c r="G12" s="161" t="s">
        <v>85</v>
      </c>
      <c r="H12" s="161"/>
      <c r="I12" s="161"/>
      <c r="J12" s="161"/>
      <c r="K12" s="161"/>
      <c r="L12" s="169" t="s">
        <v>84</v>
      </c>
      <c r="M12" s="169"/>
      <c r="N12" s="161"/>
      <c r="O12" s="161"/>
      <c r="P12" s="161"/>
      <c r="Q12" s="161"/>
      <c r="U12" s="2"/>
      <c r="V12" s="2"/>
      <c r="W12" s="2"/>
      <c r="X12" s="2"/>
      <c r="Y12" s="2"/>
      <c r="Z12" s="83"/>
      <c r="AA12" s="83"/>
      <c r="AB12" s="83"/>
      <c r="AC12" s="83"/>
      <c r="AD12" s="83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5" ht="52.7" customHeight="1" x14ac:dyDescent="0.25">
      <c r="A13" s="161"/>
      <c r="B13" s="161"/>
      <c r="C13" s="161"/>
      <c r="D13" s="165"/>
      <c r="E13" s="161"/>
      <c r="F13" s="161"/>
      <c r="G13" s="166" t="s">
        <v>10</v>
      </c>
      <c r="H13" s="169"/>
      <c r="I13" s="169"/>
      <c r="J13" s="169"/>
      <c r="K13" s="167"/>
      <c r="L13" s="166" t="s">
        <v>317</v>
      </c>
      <c r="M13" s="167"/>
      <c r="N13" s="141" t="s">
        <v>230</v>
      </c>
      <c r="O13" s="141" t="s">
        <v>280</v>
      </c>
      <c r="P13" s="89" t="s">
        <v>318</v>
      </c>
      <c r="Q13" s="161" t="s">
        <v>124</v>
      </c>
      <c r="U13" s="82"/>
      <c r="V13" s="2"/>
      <c r="W13" s="2"/>
      <c r="X13" s="2"/>
      <c r="Y13" s="2"/>
      <c r="Z13" s="82"/>
      <c r="AA13" s="83"/>
      <c r="AB13" s="83"/>
      <c r="AC13" s="83"/>
      <c r="AD13" s="83"/>
      <c r="AE13" s="8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5" ht="143.25" customHeight="1" x14ac:dyDescent="0.25">
      <c r="A14" s="161"/>
      <c r="B14" s="161"/>
      <c r="C14" s="161"/>
      <c r="D14" s="165"/>
      <c r="E14" s="37" t="s">
        <v>10</v>
      </c>
      <c r="F14" s="37" t="s">
        <v>108</v>
      </c>
      <c r="G14" s="36" t="s">
        <v>8</v>
      </c>
      <c r="H14" s="36" t="s">
        <v>16</v>
      </c>
      <c r="I14" s="36" t="s">
        <v>17</v>
      </c>
      <c r="J14" s="24" t="s">
        <v>52</v>
      </c>
      <c r="K14" s="24" t="s">
        <v>53</v>
      </c>
      <c r="L14" s="36" t="s">
        <v>7</v>
      </c>
      <c r="M14" s="36" t="s">
        <v>11</v>
      </c>
      <c r="N14" s="35" t="s">
        <v>113</v>
      </c>
      <c r="O14" s="35" t="s">
        <v>113</v>
      </c>
      <c r="P14" s="89" t="s">
        <v>113</v>
      </c>
      <c r="Q14" s="161"/>
      <c r="U14" s="2"/>
      <c r="V14" s="2"/>
      <c r="W14" s="2"/>
      <c r="X14" s="2"/>
      <c r="Y14" s="2"/>
      <c r="Z14" s="83"/>
      <c r="AA14" s="83"/>
      <c r="AB14" s="83"/>
      <c r="AC14" s="83"/>
      <c r="AD14" s="83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5" ht="19.5" customHeight="1" x14ac:dyDescent="0.25">
      <c r="A15" s="35">
        <v>1</v>
      </c>
      <c r="B15" s="35">
        <v>2</v>
      </c>
      <c r="C15" s="35">
        <v>3</v>
      </c>
      <c r="D15" s="35">
        <v>4</v>
      </c>
      <c r="E15" s="35">
        <v>5</v>
      </c>
      <c r="F15" s="35">
        <v>6</v>
      </c>
      <c r="G15" s="35">
        <v>7</v>
      </c>
      <c r="H15" s="35">
        <v>8</v>
      </c>
      <c r="I15" s="35">
        <v>9</v>
      </c>
      <c r="J15" s="35">
        <v>10</v>
      </c>
      <c r="K15" s="35">
        <v>11</v>
      </c>
      <c r="L15" s="35">
        <v>12</v>
      </c>
      <c r="M15" s="35">
        <v>13</v>
      </c>
      <c r="N15" s="30" t="s">
        <v>173</v>
      </c>
      <c r="O15" s="30" t="s">
        <v>172</v>
      </c>
      <c r="P15" s="30" t="s">
        <v>231</v>
      </c>
      <c r="Q15" s="35">
        <v>15</v>
      </c>
      <c r="U15" s="2"/>
      <c r="V15" s="2"/>
      <c r="W15" s="2"/>
      <c r="X15" s="2"/>
      <c r="Y15" s="2"/>
      <c r="Z15" s="95"/>
      <c r="AA15" s="95"/>
      <c r="AB15" s="95"/>
      <c r="AC15" s="95"/>
      <c r="AD15" s="9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5" s="123" customFormat="1" x14ac:dyDescent="0.25">
      <c r="A16" s="120">
        <f>'Приложение 1'!A16</f>
        <v>1</v>
      </c>
      <c r="B16" s="121" t="str">
        <f>'Приложение 1'!B16</f>
        <v>Приобретение ИТ-имущества</v>
      </c>
      <c r="C16" s="96"/>
      <c r="D16" s="96"/>
      <c r="E16" s="96"/>
      <c r="F16" s="101">
        <f t="shared" ref="F16:Q16" si="0">SUM(F17:F28)</f>
        <v>11.229963653691437</v>
      </c>
      <c r="G16" s="101">
        <f t="shared" si="0"/>
        <v>11.229963653691437</v>
      </c>
      <c r="H16" s="101">
        <f t="shared" si="0"/>
        <v>0</v>
      </c>
      <c r="I16" s="101">
        <f t="shared" si="0"/>
        <v>0</v>
      </c>
      <c r="J16" s="101">
        <f t="shared" si="0"/>
        <v>11.229963653691437</v>
      </c>
      <c r="K16" s="101">
        <f t="shared" si="0"/>
        <v>0</v>
      </c>
      <c r="L16" s="101">
        <f t="shared" si="0"/>
        <v>0</v>
      </c>
      <c r="M16" s="101">
        <f t="shared" si="0"/>
        <v>0</v>
      </c>
      <c r="N16" s="101">
        <f t="shared" si="0"/>
        <v>0.80054362397013346</v>
      </c>
      <c r="O16" s="101">
        <f t="shared" si="0"/>
        <v>4.9895647516342061</v>
      </c>
      <c r="P16" s="101">
        <f t="shared" si="0"/>
        <v>5.4398552780870961</v>
      </c>
      <c r="Q16" s="101">
        <f t="shared" si="0"/>
        <v>11.229963653691437</v>
      </c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</row>
    <row r="17" spans="1:50" s="34" customFormat="1" ht="22.5" customHeight="1" x14ac:dyDescent="0.25">
      <c r="A17" s="119" t="str">
        <f>'Приложение 1'!A17</f>
        <v>1.1.</v>
      </c>
      <c r="B17" s="60" t="str">
        <f>'Приложение 1'!B17</f>
        <v>Рабочие станции</v>
      </c>
      <c r="C17" s="89" t="str">
        <f>'Приложение 1'!C17</f>
        <v>K_S01</v>
      </c>
      <c r="D17" s="85">
        <f>'Приложение 1'!D17</f>
        <v>2021</v>
      </c>
      <c r="E17" s="85">
        <f>'Приложение 1'!E17</f>
        <v>2021</v>
      </c>
      <c r="F17" s="99">
        <f>Q17</f>
        <v>0.80054362397013346</v>
      </c>
      <c r="G17" s="99">
        <f>Q17</f>
        <v>0.80054362397013346</v>
      </c>
      <c r="H17" s="99"/>
      <c r="I17" s="99"/>
      <c r="J17" s="99">
        <f>G17</f>
        <v>0.80054362397013346</v>
      </c>
      <c r="K17" s="99"/>
      <c r="L17" s="99"/>
      <c r="M17" s="99"/>
      <c r="N17" s="99">
        <f>'Приложение 4'!Q18</f>
        <v>0.80054362397013346</v>
      </c>
      <c r="O17" s="99">
        <f>'Приложение 4'!X18</f>
        <v>0</v>
      </c>
      <c r="P17" s="99">
        <f>'Приложение 4'!AE18</f>
        <v>0</v>
      </c>
      <c r="Q17" s="99">
        <f>+N17+O17+P17</f>
        <v>0.80054362397013346</v>
      </c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</row>
    <row r="18" spans="1:50" s="34" customFormat="1" ht="33.75" customHeight="1" x14ac:dyDescent="0.25">
      <c r="A18" s="119" t="str">
        <f>'Приложение 1'!A18</f>
        <v>1.2.</v>
      </c>
      <c r="B18" s="145" t="str">
        <f>'Приложение 1'!B18</f>
        <v>Телекоммуникационное и сетевое оборудование (коммутатор Cisco)</v>
      </c>
      <c r="C18" s="144" t="str">
        <f>'Приложение 1'!C18</f>
        <v>K_S02</v>
      </c>
      <c r="D18" s="144">
        <f>'Приложение 1'!D18</f>
        <v>2022</v>
      </c>
      <c r="E18" s="144">
        <f>'Приложение 1'!E18</f>
        <v>2023</v>
      </c>
      <c r="F18" s="99">
        <f t="shared" ref="F18:F27" si="1">Q18</f>
        <v>1.1595288994679969</v>
      </c>
      <c r="G18" s="99">
        <f t="shared" ref="G18:G27" si="2">Q18</f>
        <v>1.1595288994679969</v>
      </c>
      <c r="H18" s="99"/>
      <c r="I18" s="99"/>
      <c r="J18" s="99">
        <f t="shared" ref="J18:J27" si="3">G18</f>
        <v>1.1595288994679969</v>
      </c>
      <c r="K18" s="99"/>
      <c r="L18" s="99"/>
      <c r="M18" s="99"/>
      <c r="N18" s="99">
        <f>'Приложение 4'!Q19</f>
        <v>0</v>
      </c>
      <c r="O18" s="99">
        <f>'Приложение 4'!X19</f>
        <v>0.87327211834026686</v>
      </c>
      <c r="P18" s="99">
        <f>'Приложение 4'!AE19</f>
        <v>0.28625678112773001</v>
      </c>
      <c r="Q18" s="99">
        <f t="shared" ref="Q18:Q27" si="4">+N18+O18+P18</f>
        <v>1.1595288994679969</v>
      </c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</row>
    <row r="19" spans="1:50" s="34" customFormat="1" ht="33.75" customHeight="1" x14ac:dyDescent="0.25">
      <c r="A19" s="119" t="str">
        <f>'Приложение 1'!A19</f>
        <v>1.3.</v>
      </c>
      <c r="B19" s="145" t="str">
        <f>'Приложение 1'!B19</f>
        <v>Телекоммуникационное и сетевое оборудование (маршрутизатор Cisco)</v>
      </c>
      <c r="C19" s="144" t="str">
        <f>'Приложение 1'!C19</f>
        <v>K_S03</v>
      </c>
      <c r="D19" s="144">
        <f>'Приложение 1'!D19</f>
        <v>2022</v>
      </c>
      <c r="E19" s="144">
        <f>'Приложение 1'!E19</f>
        <v>2023</v>
      </c>
      <c r="F19" s="99">
        <f t="shared" si="1"/>
        <v>0.80174051201236618</v>
      </c>
      <c r="G19" s="99">
        <f t="shared" si="2"/>
        <v>0.80174051201236618</v>
      </c>
      <c r="H19" s="99"/>
      <c r="I19" s="99"/>
      <c r="J19" s="99">
        <f t="shared" si="3"/>
        <v>0.80174051201236618</v>
      </c>
      <c r="K19" s="99"/>
      <c r="L19" s="99"/>
      <c r="M19" s="99"/>
      <c r="N19" s="99">
        <f>'Приложение 4'!Q20</f>
        <v>0</v>
      </c>
      <c r="O19" s="99">
        <f>'Приложение 4'!X20</f>
        <v>0.56543781158684459</v>
      </c>
      <c r="P19" s="99">
        <f>'Приложение 4'!AE20</f>
        <v>0.23630270042552165</v>
      </c>
      <c r="Q19" s="99">
        <f t="shared" si="4"/>
        <v>0.80174051201236618</v>
      </c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</row>
    <row r="20" spans="1:50" s="34" customFormat="1" ht="33.75" customHeight="1" x14ac:dyDescent="0.25">
      <c r="A20" s="119" t="str">
        <f>'Приложение 1'!A20</f>
        <v>1.4.</v>
      </c>
      <c r="B20" s="145" t="str">
        <f>'Приложение 1'!B20</f>
        <v>Серверное оборудование (вычислительный сервер Cisco UCS B200 M5)</v>
      </c>
      <c r="C20" s="144" t="str">
        <f>'Приложение 1'!C20</f>
        <v>K_S04</v>
      </c>
      <c r="D20" s="144">
        <f>'Приложение 1'!D20</f>
        <v>2022</v>
      </c>
      <c r="E20" s="144">
        <f>'Приложение 1'!E20</f>
        <v>2022</v>
      </c>
      <c r="F20" s="99">
        <f t="shared" si="1"/>
        <v>1.9536428352341337</v>
      </c>
      <c r="G20" s="99">
        <f t="shared" si="2"/>
        <v>1.9536428352341337</v>
      </c>
      <c r="H20" s="99"/>
      <c r="I20" s="99"/>
      <c r="J20" s="99">
        <f t="shared" si="3"/>
        <v>1.9536428352341337</v>
      </c>
      <c r="K20" s="99"/>
      <c r="L20" s="99"/>
      <c r="M20" s="99"/>
      <c r="N20" s="99">
        <f>'Приложение 4'!Q21</f>
        <v>0</v>
      </c>
      <c r="O20" s="99">
        <f>'Приложение 4'!X21</f>
        <v>1.9536428352341337</v>
      </c>
      <c r="P20" s="99">
        <f>'Приложение 4'!AE21</f>
        <v>0</v>
      </c>
      <c r="Q20" s="99">
        <f t="shared" si="4"/>
        <v>1.9536428352341337</v>
      </c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</row>
    <row r="21" spans="1:50" s="34" customFormat="1" ht="25.5" customHeight="1" x14ac:dyDescent="0.25">
      <c r="A21" s="119" t="str">
        <f>'Приложение 1'!A21</f>
        <v>1.5.</v>
      </c>
      <c r="B21" s="145" t="str">
        <f>'Приложение 1'!B21</f>
        <v>ИБП APC SRC2KI Smart-UPS RC 2000VA 1600W (SRC2KI)</v>
      </c>
      <c r="C21" s="144" t="str">
        <f>'Приложение 1'!C21</f>
        <v>К_01</v>
      </c>
      <c r="D21" s="144">
        <f>'Приложение 1'!D21</f>
        <v>2021</v>
      </c>
      <c r="E21" s="144">
        <f>'Приложение 1'!E21</f>
        <v>2021</v>
      </c>
      <c r="F21" s="99">
        <f t="shared" si="1"/>
        <v>0.17495936679936006</v>
      </c>
      <c r="G21" s="99">
        <f t="shared" si="2"/>
        <v>0.17495936679936006</v>
      </c>
      <c r="H21" s="99"/>
      <c r="I21" s="99"/>
      <c r="J21" s="99">
        <f t="shared" si="3"/>
        <v>0.17495936679936006</v>
      </c>
      <c r="K21" s="99"/>
      <c r="L21" s="99"/>
      <c r="M21" s="99"/>
      <c r="N21" s="99">
        <f>'Приложение 4'!Q22</f>
        <v>0</v>
      </c>
      <c r="O21" s="99">
        <f>'Приложение 4'!X22</f>
        <v>0.17495936679936006</v>
      </c>
      <c r="P21" s="99">
        <f>'Приложение 4'!AE22</f>
        <v>0</v>
      </c>
      <c r="Q21" s="99">
        <f t="shared" si="4"/>
        <v>0.17495936679936006</v>
      </c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</row>
    <row r="22" spans="1:50" s="34" customFormat="1" ht="31.5" x14ac:dyDescent="0.25">
      <c r="A22" s="119" t="str">
        <f>'Приложение 1'!A22</f>
        <v>1.6.</v>
      </c>
      <c r="B22" s="145" t="str">
        <f>'Приложение 1'!B22</f>
        <v>Ленточная библиотека HPE STOREEVER MSL2024 LTO-7 15000 SAS (P9G69A)</v>
      </c>
      <c r="C22" s="144" t="str">
        <f>'Приложение 1'!C22</f>
        <v>К_02</v>
      </c>
      <c r="D22" s="144">
        <f>'Приложение 1'!D22</f>
        <v>2021</v>
      </c>
      <c r="E22" s="144">
        <f>'Приложение 1'!E22</f>
        <v>2021</v>
      </c>
      <c r="F22" s="99">
        <f t="shared" si="1"/>
        <v>0.32085106298197341</v>
      </c>
      <c r="G22" s="99">
        <f t="shared" si="2"/>
        <v>0.32085106298197341</v>
      </c>
      <c r="H22" s="99"/>
      <c r="I22" s="99"/>
      <c r="J22" s="99">
        <f t="shared" si="3"/>
        <v>0.32085106298197341</v>
      </c>
      <c r="K22" s="99"/>
      <c r="L22" s="99"/>
      <c r="M22" s="99"/>
      <c r="N22" s="99">
        <f>'Приложение 4'!Q23</f>
        <v>0</v>
      </c>
      <c r="O22" s="99">
        <f>'Приложение 4'!X23</f>
        <v>0.32085106298197341</v>
      </c>
      <c r="P22" s="99">
        <f>'Приложение 4'!AE23</f>
        <v>0</v>
      </c>
      <c r="Q22" s="99">
        <f t="shared" si="4"/>
        <v>0.32085106298197341</v>
      </c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</row>
    <row r="23" spans="1:50" s="34" customFormat="1" ht="38.25" customHeight="1" x14ac:dyDescent="0.25">
      <c r="A23" s="119" t="str">
        <f>'Приложение 1'!A23</f>
        <v>1.7.</v>
      </c>
      <c r="B23" s="145" t="str">
        <f>'Приложение 1'!B23</f>
        <v>Система хранения данных (СХД) HPE MSA 1050 8Gb Fibre Channel Dual Controller SFF Storage (Q2R19A)</v>
      </c>
      <c r="C23" s="144" t="str">
        <f>'Приложение 1'!C23</f>
        <v>К_03</v>
      </c>
      <c r="D23" s="144">
        <f>'Приложение 1'!D23</f>
        <v>2021</v>
      </c>
      <c r="E23" s="144">
        <f>'Приложение 1'!E23</f>
        <v>2021</v>
      </c>
      <c r="F23" s="99">
        <f t="shared" si="1"/>
        <v>1.1014015566916269</v>
      </c>
      <c r="G23" s="99">
        <f t="shared" si="2"/>
        <v>1.1014015566916269</v>
      </c>
      <c r="H23" s="99"/>
      <c r="I23" s="99"/>
      <c r="J23" s="99">
        <f t="shared" si="3"/>
        <v>1.1014015566916269</v>
      </c>
      <c r="K23" s="99"/>
      <c r="L23" s="99"/>
      <c r="M23" s="99"/>
      <c r="N23" s="99">
        <f>'Приложение 4'!Q24</f>
        <v>0</v>
      </c>
      <c r="O23" s="99">
        <f>'Приложение 4'!X24</f>
        <v>1.1014015566916269</v>
      </c>
      <c r="P23" s="99">
        <f>'Приложение 4'!AE24</f>
        <v>0</v>
      </c>
      <c r="Q23" s="99">
        <f t="shared" si="4"/>
        <v>1.1014015566916269</v>
      </c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</row>
    <row r="24" spans="1:50" s="34" customFormat="1" ht="20.25" customHeight="1" x14ac:dyDescent="0.25">
      <c r="A24" s="119" t="str">
        <f>'Приложение 1'!A24</f>
        <v>1.8.</v>
      </c>
      <c r="B24" s="145" t="str">
        <f>'Приложение 1'!B24</f>
        <v>МФУ HP LaserJet Enterprise 700 M725dn (CF066A)</v>
      </c>
      <c r="C24" s="144" t="str">
        <f>'Приложение 1'!C24</f>
        <v>К_04</v>
      </c>
      <c r="D24" s="144">
        <f>'Приложение 1'!D24</f>
        <v>2022</v>
      </c>
      <c r="E24" s="144">
        <f>'Приложение 1'!E24</f>
        <v>2022</v>
      </c>
      <c r="F24" s="99">
        <f t="shared" si="1"/>
        <v>0.53956789378078585</v>
      </c>
      <c r="G24" s="99">
        <f t="shared" si="2"/>
        <v>0.53956789378078585</v>
      </c>
      <c r="H24" s="99"/>
      <c r="I24" s="99"/>
      <c r="J24" s="99">
        <f t="shared" si="3"/>
        <v>0.53956789378078585</v>
      </c>
      <c r="K24" s="99"/>
      <c r="L24" s="99"/>
      <c r="M24" s="99"/>
      <c r="N24" s="99">
        <f>'Приложение 4'!Q25</f>
        <v>0</v>
      </c>
      <c r="O24" s="99">
        <f>'Приложение 4'!X25</f>
        <v>0</v>
      </c>
      <c r="P24" s="99">
        <f>'Приложение 4'!AE25</f>
        <v>0.53956789378078585</v>
      </c>
      <c r="Q24" s="99">
        <f t="shared" si="4"/>
        <v>0.53956789378078585</v>
      </c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</row>
    <row r="25" spans="1:50" s="34" customFormat="1" ht="20.25" customHeight="1" x14ac:dyDescent="0.25">
      <c r="A25" s="119" t="str">
        <f>'Приложение 1'!A25</f>
        <v>1.9.</v>
      </c>
      <c r="B25" s="145" t="str">
        <f>'Приложение 1'!B25</f>
        <v>Маршрутизатор Cisco ISR4431/K9</v>
      </c>
      <c r="C25" s="144" t="str">
        <f>'Приложение 1'!C25</f>
        <v>К_05</v>
      </c>
      <c r="D25" s="144">
        <f>'Приложение 1'!D25</f>
        <v>2022</v>
      </c>
      <c r="E25" s="144">
        <f>'Приложение 1'!E25</f>
        <v>2022</v>
      </c>
      <c r="F25" s="99">
        <f t="shared" si="1"/>
        <v>0.33852659130162582</v>
      </c>
      <c r="G25" s="99">
        <f t="shared" si="2"/>
        <v>0.33852659130162582</v>
      </c>
      <c r="H25" s="99"/>
      <c r="I25" s="99"/>
      <c r="J25" s="99">
        <f t="shared" si="3"/>
        <v>0.33852659130162582</v>
      </c>
      <c r="K25" s="99"/>
      <c r="L25" s="99"/>
      <c r="M25" s="99"/>
      <c r="N25" s="99">
        <f>'Приложение 4'!Q26</f>
        <v>0</v>
      </c>
      <c r="O25" s="99">
        <f>'Приложение 4'!X26</f>
        <v>0</v>
      </c>
      <c r="P25" s="99">
        <f>'Приложение 4'!AE26</f>
        <v>0.33852659130162582</v>
      </c>
      <c r="Q25" s="99">
        <f t="shared" si="4"/>
        <v>0.33852659130162582</v>
      </c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</row>
    <row r="26" spans="1:50" s="34" customFormat="1" ht="20.25" customHeight="1" x14ac:dyDescent="0.25">
      <c r="A26" s="119" t="str">
        <f>'Приложение 1'!A26</f>
        <v>1.10.</v>
      </c>
      <c r="B26" s="145" t="str">
        <f>'Приложение 1'!B26</f>
        <v>Моноблок HP ProOne 440 G3 (1KN99EA)</v>
      </c>
      <c r="C26" s="144" t="str">
        <f>'Приложение 1'!C26</f>
        <v>К_06</v>
      </c>
      <c r="D26" s="144">
        <f>'Приложение 1'!D26</f>
        <v>2022</v>
      </c>
      <c r="E26" s="144">
        <f>'Приложение 1'!E26</f>
        <v>2022</v>
      </c>
      <c r="F26" s="99">
        <f t="shared" si="1"/>
        <v>1.8290616401353541</v>
      </c>
      <c r="G26" s="99">
        <f t="shared" si="2"/>
        <v>1.8290616401353541</v>
      </c>
      <c r="H26" s="99"/>
      <c r="I26" s="99"/>
      <c r="J26" s="99">
        <f t="shared" si="3"/>
        <v>1.8290616401353541</v>
      </c>
      <c r="K26" s="99"/>
      <c r="L26" s="99"/>
      <c r="M26" s="99"/>
      <c r="N26" s="99">
        <f>'Приложение 4'!Q27</f>
        <v>0</v>
      </c>
      <c r="O26" s="99">
        <f>'Приложение 4'!X27</f>
        <v>0</v>
      </c>
      <c r="P26" s="99">
        <f>'Приложение 4'!AE27</f>
        <v>1.8290616401353541</v>
      </c>
      <c r="Q26" s="99">
        <f t="shared" si="4"/>
        <v>1.8290616401353541</v>
      </c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</row>
    <row r="27" spans="1:50" s="34" customFormat="1" ht="20.25" customHeight="1" x14ac:dyDescent="0.25">
      <c r="A27" s="119" t="str">
        <f>'Приложение 1'!A27</f>
        <v>1.11.</v>
      </c>
      <c r="B27" s="145" t="str">
        <f>'Приложение 1'!B27</f>
        <v>PowerEdge R740XD Server</v>
      </c>
      <c r="C27" s="144" t="str">
        <f>'Приложение 1'!C27</f>
        <v>К_07</v>
      </c>
      <c r="D27" s="144">
        <f>'Приложение 1'!D27</f>
        <v>2022</v>
      </c>
      <c r="E27" s="144">
        <f>'Приложение 1'!E27</f>
        <v>2022</v>
      </c>
      <c r="F27" s="99">
        <f t="shared" si="1"/>
        <v>2.2101396713160786</v>
      </c>
      <c r="G27" s="99">
        <f t="shared" si="2"/>
        <v>2.2101396713160786</v>
      </c>
      <c r="H27" s="99"/>
      <c r="I27" s="99"/>
      <c r="J27" s="99">
        <f t="shared" si="3"/>
        <v>2.2101396713160786</v>
      </c>
      <c r="K27" s="99"/>
      <c r="L27" s="99"/>
      <c r="M27" s="99"/>
      <c r="N27" s="99">
        <f>'Приложение 4'!Q28</f>
        <v>0</v>
      </c>
      <c r="O27" s="99">
        <f>'Приложение 4'!X28</f>
        <v>0</v>
      </c>
      <c r="P27" s="99">
        <f>'Приложение 4'!AE28</f>
        <v>2.2101396713160786</v>
      </c>
      <c r="Q27" s="99">
        <f t="shared" si="4"/>
        <v>2.2101396713160786</v>
      </c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</row>
    <row r="28" spans="1:50" s="34" customFormat="1" x14ac:dyDescent="0.25">
      <c r="A28" s="119"/>
      <c r="B28" s="60"/>
      <c r="C28" s="89"/>
      <c r="D28" s="89"/>
      <c r="E28" s="8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</row>
    <row r="29" spans="1:50" s="123" customFormat="1" ht="23.25" customHeight="1" x14ac:dyDescent="0.25">
      <c r="A29" s="120">
        <f>'Приложение 1'!A29</f>
        <v>2</v>
      </c>
      <c r="B29" s="121" t="str">
        <f>'Приложение 1'!B29</f>
        <v>Оснащение интеллектуальной системой учета</v>
      </c>
      <c r="C29" s="96"/>
      <c r="D29" s="96"/>
      <c r="E29" s="96"/>
      <c r="F29" s="101">
        <f t="shared" ref="F29:Q29" si="5">SUM(F30:F30)</f>
        <v>577.97820243756905</v>
      </c>
      <c r="G29" s="101">
        <f t="shared" si="5"/>
        <v>577.97820243756905</v>
      </c>
      <c r="H29" s="101">
        <f t="shared" si="5"/>
        <v>0</v>
      </c>
      <c r="I29" s="101">
        <f t="shared" si="5"/>
        <v>0</v>
      </c>
      <c r="J29" s="101">
        <f t="shared" si="5"/>
        <v>577.97820243756905</v>
      </c>
      <c r="K29" s="101">
        <f t="shared" si="5"/>
        <v>0</v>
      </c>
      <c r="L29" s="101">
        <f t="shared" si="5"/>
        <v>0</v>
      </c>
      <c r="M29" s="101">
        <f t="shared" si="5"/>
        <v>0</v>
      </c>
      <c r="N29" s="101">
        <f t="shared" si="5"/>
        <v>11.136645416666667</v>
      </c>
      <c r="O29" s="101">
        <f t="shared" si="5"/>
        <v>276.55659819233341</v>
      </c>
      <c r="P29" s="101">
        <f t="shared" si="5"/>
        <v>290.28495882856896</v>
      </c>
      <c r="Q29" s="101">
        <f t="shared" si="5"/>
        <v>577.97820243756905</v>
      </c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</row>
    <row r="30" spans="1:50" s="34" customFormat="1" ht="31.5" x14ac:dyDescent="0.25">
      <c r="A30" s="119" t="str">
        <f>'Приложение 1'!A30</f>
        <v>2.1.</v>
      </c>
      <c r="B30" s="60" t="str">
        <f>'Приложение 1'!B30</f>
        <v xml:space="preserve">Оборудование многоквартирных жилых домов интеллектуальной системой учета </v>
      </c>
      <c r="C30" s="89" t="str">
        <f>'Приложение 1'!C30</f>
        <v>K_S05</v>
      </c>
      <c r="D30" s="89">
        <f>'Приложение 1'!D30</f>
        <v>2021</v>
      </c>
      <c r="E30" s="89">
        <f>'Приложение 1'!E30</f>
        <v>2023</v>
      </c>
      <c r="F30" s="99">
        <f t="shared" ref="F30" si="6">Q30</f>
        <v>577.97820243756905</v>
      </c>
      <c r="G30" s="99">
        <f t="shared" ref="G30" si="7">Q30</f>
        <v>577.97820243756905</v>
      </c>
      <c r="H30" s="99"/>
      <c r="I30" s="99"/>
      <c r="J30" s="99">
        <f>G30</f>
        <v>577.97820243756905</v>
      </c>
      <c r="K30" s="99"/>
      <c r="L30" s="99"/>
      <c r="M30" s="99"/>
      <c r="N30" s="99">
        <f>'Приложение 4'!Q31</f>
        <v>11.136645416666667</v>
      </c>
      <c r="O30" s="99">
        <f>'Приложение 4'!X31</f>
        <v>276.55659819233341</v>
      </c>
      <c r="P30" s="99">
        <f>'Приложение 4'!AE31</f>
        <v>290.28495882856896</v>
      </c>
      <c r="Q30" s="99">
        <f t="shared" ref="Q30" si="8">+N30+O30+P30</f>
        <v>577.97820243756905</v>
      </c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</row>
    <row r="31" spans="1:50" s="34" customFormat="1" x14ac:dyDescent="0.25">
      <c r="A31" s="119"/>
      <c r="B31" s="138"/>
      <c r="C31" s="137"/>
      <c r="D31" s="137"/>
      <c r="E31" s="137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</row>
    <row r="32" spans="1:50" s="34" customFormat="1" ht="19.5" customHeight="1" x14ac:dyDescent="0.25">
      <c r="A32" s="85"/>
      <c r="B32" s="96" t="s">
        <v>225</v>
      </c>
      <c r="C32" s="85"/>
      <c r="D32" s="85"/>
      <c r="E32" s="85"/>
      <c r="F32" s="101">
        <f>F16+F29</f>
        <v>589.20816609126052</v>
      </c>
      <c r="G32" s="101">
        <f t="shared" ref="G32:Q32" si="9">G16+G29</f>
        <v>589.20816609126052</v>
      </c>
      <c r="H32" s="101">
        <f t="shared" si="9"/>
        <v>0</v>
      </c>
      <c r="I32" s="101">
        <f t="shared" si="9"/>
        <v>0</v>
      </c>
      <c r="J32" s="101">
        <f t="shared" si="9"/>
        <v>589.20816609126052</v>
      </c>
      <c r="K32" s="101">
        <f t="shared" si="9"/>
        <v>0</v>
      </c>
      <c r="L32" s="101">
        <f t="shared" si="9"/>
        <v>0</v>
      </c>
      <c r="M32" s="101">
        <f t="shared" si="9"/>
        <v>0</v>
      </c>
      <c r="N32" s="101">
        <f t="shared" si="9"/>
        <v>11.937189040636801</v>
      </c>
      <c r="O32" s="101">
        <f t="shared" si="9"/>
        <v>281.5461629439676</v>
      </c>
      <c r="P32" s="101">
        <f t="shared" si="9"/>
        <v>295.72481410665608</v>
      </c>
      <c r="Q32" s="101">
        <f t="shared" si="9"/>
        <v>589.20816609126052</v>
      </c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</row>
    <row r="33" spans="14:17" x14ac:dyDescent="0.25">
      <c r="N33" s="142"/>
      <c r="O33" s="142"/>
      <c r="P33" s="142"/>
      <c r="Q33" s="142"/>
    </row>
  </sheetData>
  <mergeCells count="17">
    <mergeCell ref="L12:M12"/>
    <mergeCell ref="N12:Q12"/>
    <mergeCell ref="L13:M13"/>
    <mergeCell ref="D12:D14"/>
    <mergeCell ref="E12:E13"/>
    <mergeCell ref="A6:Q6"/>
    <mergeCell ref="G13:K13"/>
    <mergeCell ref="Q13:Q14"/>
    <mergeCell ref="A11:Q11"/>
    <mergeCell ref="A12:A14"/>
    <mergeCell ref="B12:B14"/>
    <mergeCell ref="C12:C14"/>
    <mergeCell ref="A9:Q9"/>
    <mergeCell ref="A10:Q10"/>
    <mergeCell ref="F12:F13"/>
    <mergeCell ref="A7:O7"/>
    <mergeCell ref="G12:K12"/>
  </mergeCells>
  <pageMargins left="0.27559055118110237" right="0.27559055118110237" top="0.47244094488188981" bottom="0.47244094488188981" header="0.31496062992125984" footer="0.31496062992125984"/>
  <pageSetup paperSize="8" scale="70" firstPageNumber="2" orientation="landscape" r:id="rId1"/>
  <headerFooter>
    <oddHeader>&amp;C3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view="pageLayout" topLeftCell="A28" zoomScale="60" zoomScaleNormal="50" zoomScalePageLayoutView="60" workbookViewId="0">
      <selection activeCell="E14" sqref="E14:K14"/>
    </sheetView>
  </sheetViews>
  <sheetFormatPr defaultColWidth="9" defaultRowHeight="15.75" outlineLevelRow="1" x14ac:dyDescent="0.25"/>
  <cols>
    <col min="1" max="1" width="9.5" style="27" customWidth="1"/>
    <col min="2" max="2" width="38.375" style="27" customWidth="1"/>
    <col min="3" max="3" width="10.5" style="27" customWidth="1"/>
    <col min="4" max="4" width="17.625" style="27" customWidth="1"/>
    <col min="5" max="5" width="11.375" style="27" customWidth="1"/>
    <col min="6" max="6" width="8" style="27" customWidth="1"/>
    <col min="7" max="10" width="6" style="27" customWidth="1"/>
    <col min="11" max="11" width="8.5" style="27" customWidth="1"/>
    <col min="12" max="12" width="11.375" style="27" customWidth="1"/>
    <col min="13" max="13" width="8.125" style="27" customWidth="1"/>
    <col min="14" max="17" width="6" style="27" customWidth="1"/>
    <col min="18" max="18" width="7.5" style="27" customWidth="1"/>
    <col min="19" max="19" width="10.75" style="108" customWidth="1"/>
    <col min="20" max="20" width="7.5" style="108" customWidth="1"/>
    <col min="21" max="24" width="6" style="108" customWidth="1"/>
    <col min="25" max="25" width="7.875" style="108" customWidth="1"/>
    <col min="26" max="26" width="11.125" style="27" customWidth="1"/>
    <col min="27" max="27" width="8.75" style="27" customWidth="1"/>
    <col min="28" max="31" width="6" style="27" customWidth="1"/>
    <col min="32" max="32" width="8.5" style="27" customWidth="1"/>
    <col min="33" max="33" width="5" style="1" customWidth="1"/>
    <col min="34" max="34" width="12.875" style="1" customWidth="1"/>
    <col min="35" max="44" width="5" style="1" customWidth="1"/>
    <col min="45" max="16384" width="9" style="1"/>
  </cols>
  <sheetData>
    <row r="1" spans="1:37" ht="18.75" x14ac:dyDescent="0.25">
      <c r="L1" s="27">
        <v>4</v>
      </c>
      <c r="AF1" s="44"/>
    </row>
    <row r="2" spans="1:37" s="34" customFormat="1" ht="18.75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 t="s">
        <v>335</v>
      </c>
      <c r="Y2" s="157"/>
      <c r="Z2" s="157"/>
      <c r="AA2" s="157"/>
      <c r="AB2" s="157"/>
      <c r="AC2" s="157"/>
      <c r="AD2" s="44"/>
      <c r="AE2" s="157"/>
      <c r="AF2" s="44"/>
    </row>
    <row r="3" spans="1:37" s="34" customFormat="1" ht="18.75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 t="s">
        <v>326</v>
      </c>
      <c r="Y3" s="157"/>
      <c r="Z3" s="157"/>
      <c r="AA3" s="157"/>
      <c r="AB3" s="157"/>
      <c r="AC3" s="157"/>
      <c r="AD3" s="44"/>
      <c r="AE3" s="157"/>
      <c r="AF3" s="44"/>
    </row>
    <row r="4" spans="1:37" s="34" customFormat="1" ht="18.75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 t="s">
        <v>327</v>
      </c>
      <c r="Y4" s="157"/>
      <c r="Z4" s="157"/>
      <c r="AA4" s="157"/>
      <c r="AB4" s="157"/>
      <c r="AC4" s="157"/>
      <c r="AD4" s="45"/>
      <c r="AE4" s="157"/>
      <c r="AF4" s="44"/>
    </row>
    <row r="5" spans="1:37" ht="18.75" x14ac:dyDescent="0.3">
      <c r="X5" s="157" t="s">
        <v>328</v>
      </c>
      <c r="Y5" s="157"/>
      <c r="Z5" s="157"/>
      <c r="AA5" s="157"/>
      <c r="AB5" s="157"/>
      <c r="AC5" s="157"/>
      <c r="AD5" s="45"/>
      <c r="AF5" s="45"/>
    </row>
    <row r="6" spans="1:37" x14ac:dyDescent="0.25">
      <c r="A6" s="171" t="s">
        <v>334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15"/>
      <c r="T6" s="115"/>
      <c r="U6" s="115"/>
      <c r="V6" s="115"/>
      <c r="W6" s="115"/>
      <c r="X6" s="115"/>
      <c r="Y6" s="115"/>
    </row>
    <row r="7" spans="1:37" x14ac:dyDescent="0.25">
      <c r="A7" s="172" t="s">
        <v>333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16"/>
      <c r="T7" s="116"/>
      <c r="U7" s="116"/>
      <c r="V7" s="116"/>
      <c r="W7" s="116"/>
      <c r="X7" s="116"/>
      <c r="Y7" s="116"/>
      <c r="Z7" s="39"/>
      <c r="AA7" s="39"/>
      <c r="AB7" s="39"/>
      <c r="AC7" s="39"/>
      <c r="AD7" s="39"/>
      <c r="AE7" s="39"/>
      <c r="AF7" s="39"/>
    </row>
    <row r="8" spans="1:37" s="32" customFormat="1" ht="10.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116"/>
      <c r="T8" s="116"/>
      <c r="U8" s="116"/>
      <c r="V8" s="116"/>
      <c r="W8" s="116"/>
      <c r="X8" s="116"/>
      <c r="Y8" s="116"/>
      <c r="Z8" s="39"/>
      <c r="AA8" s="39"/>
      <c r="AB8" s="39"/>
      <c r="AC8" s="39"/>
      <c r="AD8" s="39"/>
      <c r="AE8" s="39"/>
      <c r="AF8" s="39"/>
    </row>
    <row r="9" spans="1:37" ht="18.75" x14ac:dyDescent="0.25">
      <c r="A9" s="160" t="s">
        <v>275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09"/>
      <c r="T9" s="109"/>
      <c r="U9" s="109"/>
      <c r="V9" s="109"/>
      <c r="W9" s="109"/>
      <c r="X9" s="109"/>
      <c r="Y9" s="109"/>
      <c r="Z9" s="46"/>
      <c r="AA9" s="46"/>
      <c r="AB9" s="46"/>
      <c r="AC9" s="46"/>
      <c r="AD9" s="46"/>
      <c r="AE9" s="46"/>
      <c r="AF9" s="46"/>
      <c r="AG9" s="28"/>
      <c r="AH9" s="28"/>
      <c r="AI9" s="28"/>
      <c r="AJ9" s="28"/>
      <c r="AK9" s="28"/>
    </row>
    <row r="10" spans="1:37" x14ac:dyDescent="0.25">
      <c r="A10" s="162" t="s">
        <v>276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11"/>
      <c r="T10" s="111"/>
      <c r="U10" s="111"/>
      <c r="V10" s="111"/>
      <c r="W10" s="111"/>
      <c r="X10" s="111"/>
      <c r="Y10" s="111"/>
      <c r="Z10" s="47"/>
      <c r="AA10" s="47"/>
      <c r="AB10" s="47"/>
      <c r="AC10" s="47"/>
      <c r="AD10" s="47"/>
      <c r="AE10" s="47"/>
      <c r="AF10" s="47"/>
      <c r="AG10" s="29"/>
      <c r="AH10" s="29"/>
      <c r="AI10" s="29"/>
      <c r="AJ10" s="29"/>
    </row>
    <row r="11" spans="1:37" ht="10.5" customHeight="1" x14ac:dyDescent="0.25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4"/>
      <c r="AH11" s="4"/>
    </row>
    <row r="12" spans="1:37" ht="31.5" customHeight="1" x14ac:dyDescent="0.25">
      <c r="A12" s="176" t="s">
        <v>69</v>
      </c>
      <c r="B12" s="176" t="s">
        <v>18</v>
      </c>
      <c r="C12" s="176" t="s">
        <v>262</v>
      </c>
      <c r="D12" s="176" t="s">
        <v>106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4"/>
      <c r="AG12" s="5"/>
      <c r="AH12" s="5"/>
      <c r="AI12" s="34"/>
      <c r="AJ12" s="34"/>
      <c r="AK12" s="34"/>
    </row>
    <row r="13" spans="1:37" ht="44.25" customHeight="1" x14ac:dyDescent="0.25">
      <c r="A13" s="177"/>
      <c r="B13" s="177"/>
      <c r="C13" s="177"/>
      <c r="D13" s="177"/>
      <c r="E13" s="179" t="s">
        <v>230</v>
      </c>
      <c r="F13" s="180"/>
      <c r="G13" s="180"/>
      <c r="H13" s="180"/>
      <c r="I13" s="180"/>
      <c r="J13" s="180"/>
      <c r="K13" s="181"/>
      <c r="L13" s="179" t="s">
        <v>280</v>
      </c>
      <c r="M13" s="180"/>
      <c r="N13" s="180"/>
      <c r="O13" s="180"/>
      <c r="P13" s="180"/>
      <c r="Q13" s="180"/>
      <c r="R13" s="180"/>
      <c r="S13" s="179" t="s">
        <v>318</v>
      </c>
      <c r="T13" s="180"/>
      <c r="U13" s="180"/>
      <c r="V13" s="180"/>
      <c r="W13" s="180"/>
      <c r="X13" s="180"/>
      <c r="Y13" s="180"/>
      <c r="Z13" s="182" t="s">
        <v>332</v>
      </c>
      <c r="AA13" s="183"/>
      <c r="AB13" s="183"/>
      <c r="AC13" s="183"/>
      <c r="AD13" s="183"/>
      <c r="AE13" s="183"/>
      <c r="AF13" s="184"/>
      <c r="AG13" s="34"/>
      <c r="AH13" s="34"/>
      <c r="AI13" s="34"/>
      <c r="AJ13" s="34"/>
      <c r="AK13" s="34"/>
    </row>
    <row r="14" spans="1:37" ht="55.5" customHeight="1" x14ac:dyDescent="0.25">
      <c r="A14" s="177"/>
      <c r="B14" s="177"/>
      <c r="C14" s="177"/>
      <c r="D14" s="178"/>
      <c r="E14" s="179" t="s">
        <v>10</v>
      </c>
      <c r="F14" s="180"/>
      <c r="G14" s="180"/>
      <c r="H14" s="180"/>
      <c r="I14" s="180"/>
      <c r="J14" s="180"/>
      <c r="K14" s="181"/>
      <c r="L14" s="179" t="s">
        <v>10</v>
      </c>
      <c r="M14" s="180"/>
      <c r="N14" s="180"/>
      <c r="O14" s="180"/>
      <c r="P14" s="180"/>
      <c r="Q14" s="180"/>
      <c r="R14" s="181"/>
      <c r="S14" s="179" t="s">
        <v>10</v>
      </c>
      <c r="T14" s="180"/>
      <c r="U14" s="180"/>
      <c r="V14" s="180"/>
      <c r="W14" s="180"/>
      <c r="X14" s="180"/>
      <c r="Y14" s="181"/>
      <c r="Z14" s="179" t="s">
        <v>10</v>
      </c>
      <c r="AA14" s="180"/>
      <c r="AB14" s="180"/>
      <c r="AC14" s="180"/>
      <c r="AD14" s="180"/>
      <c r="AE14" s="180"/>
      <c r="AF14" s="181"/>
      <c r="AG14" s="34"/>
      <c r="AH14" s="34"/>
      <c r="AI14" s="34"/>
      <c r="AJ14" s="34"/>
      <c r="AK14" s="34"/>
    </row>
    <row r="15" spans="1:37" s="34" customFormat="1" ht="37.5" customHeight="1" x14ac:dyDescent="0.25">
      <c r="A15" s="177"/>
      <c r="B15" s="177"/>
      <c r="C15" s="177"/>
      <c r="D15" s="176" t="s">
        <v>108</v>
      </c>
      <c r="E15" s="143" t="s">
        <v>27</v>
      </c>
      <c r="F15" s="179" t="s">
        <v>26</v>
      </c>
      <c r="G15" s="180"/>
      <c r="H15" s="180"/>
      <c r="I15" s="180"/>
      <c r="J15" s="180"/>
      <c r="K15" s="181"/>
      <c r="L15" s="114" t="s">
        <v>27</v>
      </c>
      <c r="M15" s="179" t="s">
        <v>26</v>
      </c>
      <c r="N15" s="180"/>
      <c r="O15" s="180"/>
      <c r="P15" s="180"/>
      <c r="Q15" s="180"/>
      <c r="R15" s="181"/>
      <c r="S15" s="114" t="s">
        <v>27</v>
      </c>
      <c r="T15" s="179" t="s">
        <v>26</v>
      </c>
      <c r="U15" s="180"/>
      <c r="V15" s="180"/>
      <c r="W15" s="180"/>
      <c r="X15" s="180"/>
      <c r="Y15" s="181"/>
      <c r="Z15" s="114" t="s">
        <v>27</v>
      </c>
      <c r="AA15" s="179" t="s">
        <v>26</v>
      </c>
      <c r="AB15" s="180"/>
      <c r="AC15" s="180"/>
      <c r="AD15" s="180"/>
      <c r="AE15" s="180"/>
      <c r="AF15" s="181"/>
    </row>
    <row r="16" spans="1:37" s="34" customFormat="1" ht="66" customHeight="1" x14ac:dyDescent="0.25">
      <c r="A16" s="178"/>
      <c r="B16" s="178"/>
      <c r="C16" s="178"/>
      <c r="D16" s="178"/>
      <c r="E16" s="112" t="s">
        <v>12</v>
      </c>
      <c r="F16" s="112" t="s">
        <v>12</v>
      </c>
      <c r="G16" s="25" t="s">
        <v>232</v>
      </c>
      <c r="H16" s="25" t="s">
        <v>233</v>
      </c>
      <c r="I16" s="25" t="s">
        <v>234</v>
      </c>
      <c r="J16" s="25" t="s">
        <v>235</v>
      </c>
      <c r="K16" s="25" t="s">
        <v>236</v>
      </c>
      <c r="L16" s="112" t="s">
        <v>12</v>
      </c>
      <c r="M16" s="112" t="s">
        <v>12</v>
      </c>
      <c r="N16" s="25" t="s">
        <v>232</v>
      </c>
      <c r="O16" s="25" t="s">
        <v>233</v>
      </c>
      <c r="P16" s="25" t="s">
        <v>234</v>
      </c>
      <c r="Q16" s="25" t="s">
        <v>235</v>
      </c>
      <c r="R16" s="25" t="s">
        <v>236</v>
      </c>
      <c r="S16" s="112" t="s">
        <v>12</v>
      </c>
      <c r="T16" s="112" t="s">
        <v>12</v>
      </c>
      <c r="U16" s="25" t="s">
        <v>232</v>
      </c>
      <c r="V16" s="25" t="s">
        <v>233</v>
      </c>
      <c r="W16" s="25" t="s">
        <v>234</v>
      </c>
      <c r="X16" s="25" t="s">
        <v>235</v>
      </c>
      <c r="Y16" s="25" t="s">
        <v>236</v>
      </c>
      <c r="Z16" s="112" t="s">
        <v>12</v>
      </c>
      <c r="AA16" s="112" t="s">
        <v>12</v>
      </c>
      <c r="AB16" s="25" t="s">
        <v>232</v>
      </c>
      <c r="AC16" s="25" t="s">
        <v>233</v>
      </c>
      <c r="AD16" s="25" t="s">
        <v>234</v>
      </c>
      <c r="AE16" s="25" t="s">
        <v>235</v>
      </c>
      <c r="AF16" s="25" t="s">
        <v>236</v>
      </c>
    </row>
    <row r="17" spans="1:32" s="34" customFormat="1" x14ac:dyDescent="0.25">
      <c r="A17" s="113">
        <v>1</v>
      </c>
      <c r="B17" s="113">
        <v>2</v>
      </c>
      <c r="C17" s="113">
        <v>3</v>
      </c>
      <c r="D17" s="113">
        <v>4</v>
      </c>
      <c r="E17" s="31" t="s">
        <v>86</v>
      </c>
      <c r="F17" s="31" t="s">
        <v>87</v>
      </c>
      <c r="G17" s="31" t="s">
        <v>88</v>
      </c>
      <c r="H17" s="31" t="s">
        <v>89</v>
      </c>
      <c r="I17" s="31" t="s">
        <v>90</v>
      </c>
      <c r="J17" s="31" t="s">
        <v>91</v>
      </c>
      <c r="K17" s="31" t="s">
        <v>92</v>
      </c>
      <c r="L17" s="31" t="s">
        <v>93</v>
      </c>
      <c r="M17" s="31" t="s">
        <v>94</v>
      </c>
      <c r="N17" s="31" t="s">
        <v>95</v>
      </c>
      <c r="O17" s="31" t="s">
        <v>96</v>
      </c>
      <c r="P17" s="31" t="s">
        <v>97</v>
      </c>
      <c r="Q17" s="31" t="s">
        <v>98</v>
      </c>
      <c r="R17" s="31" t="s">
        <v>174</v>
      </c>
      <c r="S17" s="31" t="s">
        <v>93</v>
      </c>
      <c r="T17" s="31" t="s">
        <v>94</v>
      </c>
      <c r="U17" s="31" t="s">
        <v>95</v>
      </c>
      <c r="V17" s="31" t="s">
        <v>96</v>
      </c>
      <c r="W17" s="31" t="s">
        <v>97</v>
      </c>
      <c r="X17" s="31" t="s">
        <v>98</v>
      </c>
      <c r="Y17" s="31" t="s">
        <v>174</v>
      </c>
      <c r="Z17" s="31" t="s">
        <v>99</v>
      </c>
      <c r="AA17" s="31" t="s">
        <v>100</v>
      </c>
      <c r="AB17" s="31" t="s">
        <v>101</v>
      </c>
      <c r="AC17" s="31" t="s">
        <v>102</v>
      </c>
      <c r="AD17" s="31" t="s">
        <v>103</v>
      </c>
      <c r="AE17" s="31" t="s">
        <v>104</v>
      </c>
      <c r="AF17" s="31" t="s">
        <v>105</v>
      </c>
    </row>
    <row r="18" spans="1:32" s="123" customFormat="1" ht="18" customHeight="1" x14ac:dyDescent="0.25">
      <c r="A18" s="126">
        <f>'Приложение 1'!A16</f>
        <v>1</v>
      </c>
      <c r="B18" s="127" t="str">
        <f>'Приложение 1'!B16</f>
        <v>Приобретение ИТ-имущества</v>
      </c>
      <c r="C18" s="126"/>
      <c r="D18" s="131">
        <f>SUM(D19:D30)</f>
        <v>11.229963653691437</v>
      </c>
      <c r="E18" s="131">
        <f>SUM(E19:E30)</f>
        <v>0</v>
      </c>
      <c r="F18" s="131">
        <f>SUM(F19:F30)</f>
        <v>0.80054362397013346</v>
      </c>
      <c r="G18" s="129"/>
      <c r="H18" s="129"/>
      <c r="I18" s="129"/>
      <c r="J18" s="129"/>
      <c r="K18" s="131">
        <f>SUM(K19:K30)</f>
        <v>0.80054362397013346</v>
      </c>
      <c r="L18" s="131">
        <f>SUM(L19:L30)</f>
        <v>0</v>
      </c>
      <c r="M18" s="131">
        <f>SUM(M19:M30)</f>
        <v>4.9895647516342061</v>
      </c>
      <c r="N18" s="129"/>
      <c r="O18" s="129"/>
      <c r="P18" s="129"/>
      <c r="Q18" s="129"/>
      <c r="R18" s="131">
        <f>SUM(R19:R30)</f>
        <v>4.9895647516342061</v>
      </c>
      <c r="S18" s="131">
        <f>SUM(S19:S30)</f>
        <v>0</v>
      </c>
      <c r="T18" s="131">
        <f>SUM(T19:T30)</f>
        <v>5.4398552780870961</v>
      </c>
      <c r="U18" s="129"/>
      <c r="V18" s="129"/>
      <c r="W18" s="129"/>
      <c r="X18" s="129"/>
      <c r="Y18" s="131">
        <f>SUM(Y19:Y30)</f>
        <v>5.4398552780870961</v>
      </c>
      <c r="Z18" s="131">
        <f>SUM(Z19:Z30)</f>
        <v>0</v>
      </c>
      <c r="AA18" s="131">
        <f>SUM(AA19:AA30)</f>
        <v>11.229963653691437</v>
      </c>
      <c r="AB18" s="129"/>
      <c r="AC18" s="129"/>
      <c r="AD18" s="129"/>
      <c r="AE18" s="129"/>
      <c r="AF18" s="131">
        <f>SUM(AF19:AF30)</f>
        <v>11.229963653691437</v>
      </c>
    </row>
    <row r="19" spans="1:32" s="34" customFormat="1" ht="23.1" customHeight="1" x14ac:dyDescent="0.25">
      <c r="A19" s="124" t="str">
        <f>'Приложение 1'!A17</f>
        <v>1.1.</v>
      </c>
      <c r="B19" s="125" t="str">
        <f>'Приложение 1'!B17</f>
        <v>Рабочие станции</v>
      </c>
      <c r="C19" s="124" t="str">
        <f>'Приложение 1'!C17</f>
        <v>K_S01</v>
      </c>
      <c r="D19" s="130">
        <f>'Приложение 2'!F17</f>
        <v>0.80054362397013346</v>
      </c>
      <c r="E19" s="31"/>
      <c r="F19" s="130">
        <f>'Приложение 2'!N17</f>
        <v>0.80054362397013346</v>
      </c>
      <c r="G19" s="31"/>
      <c r="H19" s="31"/>
      <c r="I19" s="31"/>
      <c r="J19" s="31"/>
      <c r="K19" s="130">
        <f t="shared" ref="K19" si="0">F19</f>
        <v>0.80054362397013346</v>
      </c>
      <c r="L19" s="31"/>
      <c r="M19" s="130">
        <f>'Приложение 2'!O17</f>
        <v>0</v>
      </c>
      <c r="N19" s="31"/>
      <c r="O19" s="31"/>
      <c r="P19" s="31"/>
      <c r="Q19" s="31"/>
      <c r="R19" s="130">
        <f t="shared" ref="R19" si="1">M19</f>
        <v>0</v>
      </c>
      <c r="S19" s="31"/>
      <c r="T19" s="130">
        <f>'Приложение 2'!P17</f>
        <v>0</v>
      </c>
      <c r="U19" s="31"/>
      <c r="V19" s="31"/>
      <c r="W19" s="31"/>
      <c r="X19" s="31"/>
      <c r="Y19" s="130">
        <f t="shared" ref="Y19" si="2">T19</f>
        <v>0</v>
      </c>
      <c r="Z19" s="130">
        <f>S19+L19+E19</f>
        <v>0</v>
      </c>
      <c r="AA19" s="130">
        <f>T19+M19+F19</f>
        <v>0.80054362397013346</v>
      </c>
      <c r="AB19" s="31"/>
      <c r="AC19" s="31"/>
      <c r="AD19" s="31"/>
      <c r="AE19" s="31"/>
      <c r="AF19" s="130">
        <f t="shared" ref="AF19" si="3">AA19</f>
        <v>0.80054362397013346</v>
      </c>
    </row>
    <row r="20" spans="1:32" s="34" customFormat="1" ht="30.95" customHeight="1" x14ac:dyDescent="0.25">
      <c r="A20" s="124" t="str">
        <f>'Приложение 1'!A18</f>
        <v>1.2.</v>
      </c>
      <c r="B20" s="125" t="str">
        <f>'Приложение 1'!B18</f>
        <v>Телекоммуникационное и сетевое оборудование (коммутатор Cisco)</v>
      </c>
      <c r="C20" s="124" t="str">
        <f>'Приложение 1'!C18</f>
        <v>K_S02</v>
      </c>
      <c r="D20" s="130">
        <f>'Приложение 2'!F18</f>
        <v>1.1595288994679969</v>
      </c>
      <c r="E20" s="31"/>
      <c r="F20" s="130">
        <f>'Приложение 2'!N18</f>
        <v>0</v>
      </c>
      <c r="G20" s="31"/>
      <c r="H20" s="31"/>
      <c r="I20" s="31"/>
      <c r="J20" s="31"/>
      <c r="K20" s="130">
        <f t="shared" ref="K20:K29" si="4">F20</f>
        <v>0</v>
      </c>
      <c r="L20" s="31"/>
      <c r="M20" s="130">
        <f>'Приложение 2'!O18</f>
        <v>0.87327211834026686</v>
      </c>
      <c r="N20" s="31"/>
      <c r="O20" s="31"/>
      <c r="P20" s="31"/>
      <c r="Q20" s="31"/>
      <c r="R20" s="130">
        <f t="shared" ref="R20:R29" si="5">M20</f>
        <v>0.87327211834026686</v>
      </c>
      <c r="S20" s="31"/>
      <c r="T20" s="130">
        <f>'Приложение 2'!P18</f>
        <v>0.28625678112773001</v>
      </c>
      <c r="U20" s="31"/>
      <c r="V20" s="31"/>
      <c r="W20" s="31"/>
      <c r="X20" s="31"/>
      <c r="Y20" s="130">
        <f t="shared" ref="Y20:Y29" si="6">T20</f>
        <v>0.28625678112773001</v>
      </c>
      <c r="Z20" s="130">
        <f t="shared" ref="Z20:Z29" si="7">S20+L20+E20</f>
        <v>0</v>
      </c>
      <c r="AA20" s="130">
        <f t="shared" ref="AA20:AA29" si="8">T20+M20+F20</f>
        <v>1.1595288994679969</v>
      </c>
      <c r="AB20" s="31"/>
      <c r="AC20" s="31"/>
      <c r="AD20" s="31"/>
      <c r="AE20" s="31"/>
      <c r="AF20" s="130">
        <f t="shared" ref="AF20:AF29" si="9">AA20</f>
        <v>1.1595288994679969</v>
      </c>
    </row>
    <row r="21" spans="1:32" s="34" customFormat="1" ht="30.95" customHeight="1" x14ac:dyDescent="0.25">
      <c r="A21" s="124" t="str">
        <f>'Приложение 1'!A19</f>
        <v>1.3.</v>
      </c>
      <c r="B21" s="125" t="str">
        <f>'Приложение 1'!B19</f>
        <v>Телекоммуникационное и сетевое оборудование (маршрутизатор Cisco)</v>
      </c>
      <c r="C21" s="124" t="str">
        <f>'Приложение 1'!C19</f>
        <v>K_S03</v>
      </c>
      <c r="D21" s="130">
        <f>'Приложение 2'!F19</f>
        <v>0.80174051201236618</v>
      </c>
      <c r="E21" s="31"/>
      <c r="F21" s="130">
        <f>'Приложение 2'!N19</f>
        <v>0</v>
      </c>
      <c r="G21" s="31"/>
      <c r="H21" s="31"/>
      <c r="I21" s="31"/>
      <c r="J21" s="31"/>
      <c r="K21" s="130">
        <f t="shared" si="4"/>
        <v>0</v>
      </c>
      <c r="L21" s="31"/>
      <c r="M21" s="130">
        <f>'Приложение 2'!O19</f>
        <v>0.56543781158684459</v>
      </c>
      <c r="N21" s="31"/>
      <c r="O21" s="31"/>
      <c r="P21" s="31"/>
      <c r="Q21" s="31"/>
      <c r="R21" s="130">
        <f t="shared" si="5"/>
        <v>0.56543781158684459</v>
      </c>
      <c r="S21" s="31"/>
      <c r="T21" s="130">
        <f>'Приложение 2'!P19</f>
        <v>0.23630270042552165</v>
      </c>
      <c r="U21" s="31"/>
      <c r="V21" s="31"/>
      <c r="W21" s="31"/>
      <c r="X21" s="31"/>
      <c r="Y21" s="130">
        <f t="shared" si="6"/>
        <v>0.23630270042552165</v>
      </c>
      <c r="Z21" s="130">
        <f t="shared" si="7"/>
        <v>0</v>
      </c>
      <c r="AA21" s="130">
        <f t="shared" si="8"/>
        <v>0.80174051201236618</v>
      </c>
      <c r="AB21" s="31"/>
      <c r="AC21" s="31"/>
      <c r="AD21" s="31"/>
      <c r="AE21" s="31"/>
      <c r="AF21" s="130">
        <f t="shared" si="9"/>
        <v>0.80174051201236618</v>
      </c>
    </row>
    <row r="22" spans="1:32" s="34" customFormat="1" ht="40.9" customHeight="1" x14ac:dyDescent="0.25">
      <c r="A22" s="124" t="str">
        <f>'Приложение 1'!A20</f>
        <v>1.4.</v>
      </c>
      <c r="B22" s="125" t="str">
        <f>'Приложение 1'!B20</f>
        <v>Серверное оборудование (вычислительный сервер Cisco UCS B200 M5)</v>
      </c>
      <c r="C22" s="124" t="str">
        <f>'Приложение 1'!C20</f>
        <v>K_S04</v>
      </c>
      <c r="D22" s="130">
        <f>'Приложение 2'!F20</f>
        <v>1.9536428352341337</v>
      </c>
      <c r="E22" s="31"/>
      <c r="F22" s="130">
        <f>'Приложение 2'!N20</f>
        <v>0</v>
      </c>
      <c r="G22" s="31"/>
      <c r="H22" s="31"/>
      <c r="I22" s="31"/>
      <c r="J22" s="31"/>
      <c r="K22" s="130">
        <f t="shared" si="4"/>
        <v>0</v>
      </c>
      <c r="L22" s="31"/>
      <c r="M22" s="130">
        <f>'Приложение 2'!O20</f>
        <v>1.9536428352341337</v>
      </c>
      <c r="N22" s="31"/>
      <c r="O22" s="31"/>
      <c r="P22" s="31"/>
      <c r="Q22" s="31"/>
      <c r="R22" s="130">
        <f t="shared" si="5"/>
        <v>1.9536428352341337</v>
      </c>
      <c r="S22" s="31"/>
      <c r="T22" s="130">
        <f>'Приложение 2'!P20</f>
        <v>0</v>
      </c>
      <c r="U22" s="31"/>
      <c r="V22" s="31"/>
      <c r="W22" s="31"/>
      <c r="X22" s="31"/>
      <c r="Y22" s="130">
        <f t="shared" si="6"/>
        <v>0</v>
      </c>
      <c r="Z22" s="130">
        <f t="shared" si="7"/>
        <v>0</v>
      </c>
      <c r="AA22" s="130">
        <f t="shared" si="8"/>
        <v>1.9536428352341337</v>
      </c>
      <c r="AB22" s="31"/>
      <c r="AC22" s="31"/>
      <c r="AD22" s="31"/>
      <c r="AE22" s="31"/>
      <c r="AF22" s="130">
        <f t="shared" si="9"/>
        <v>1.9536428352341337</v>
      </c>
    </row>
    <row r="23" spans="1:32" s="34" customFormat="1" ht="31.7" customHeight="1" x14ac:dyDescent="0.25">
      <c r="A23" s="124" t="str">
        <f>'Приложение 1'!A21</f>
        <v>1.5.</v>
      </c>
      <c r="B23" s="125" t="str">
        <f>'Приложение 1'!B21</f>
        <v>ИБП APC SRC2KI Smart-UPS RC 2000VA 1600W (SRC2KI)</v>
      </c>
      <c r="C23" s="124" t="str">
        <f>'Приложение 1'!C21</f>
        <v>К_01</v>
      </c>
      <c r="D23" s="130">
        <f>'Приложение 2'!F21</f>
        <v>0.17495936679936006</v>
      </c>
      <c r="E23" s="31"/>
      <c r="F23" s="130">
        <f>'Приложение 2'!N21</f>
        <v>0</v>
      </c>
      <c r="G23" s="31"/>
      <c r="H23" s="31"/>
      <c r="I23" s="31"/>
      <c r="J23" s="31"/>
      <c r="K23" s="130">
        <f t="shared" si="4"/>
        <v>0</v>
      </c>
      <c r="L23" s="31"/>
      <c r="M23" s="130">
        <f>'Приложение 2'!O21</f>
        <v>0.17495936679936006</v>
      </c>
      <c r="N23" s="31"/>
      <c r="O23" s="31"/>
      <c r="P23" s="31"/>
      <c r="Q23" s="31"/>
      <c r="R23" s="130">
        <f t="shared" si="5"/>
        <v>0.17495936679936006</v>
      </c>
      <c r="S23" s="31"/>
      <c r="T23" s="130">
        <f>'Приложение 2'!P21</f>
        <v>0</v>
      </c>
      <c r="U23" s="31"/>
      <c r="V23" s="31"/>
      <c r="W23" s="31"/>
      <c r="X23" s="31"/>
      <c r="Y23" s="130">
        <f t="shared" si="6"/>
        <v>0</v>
      </c>
      <c r="Z23" s="130">
        <f t="shared" si="7"/>
        <v>0</v>
      </c>
      <c r="AA23" s="130">
        <f t="shared" si="8"/>
        <v>0.17495936679936006</v>
      </c>
      <c r="AB23" s="31"/>
      <c r="AC23" s="31"/>
      <c r="AD23" s="31"/>
      <c r="AE23" s="31"/>
      <c r="AF23" s="130">
        <f t="shared" si="9"/>
        <v>0.17495936679936006</v>
      </c>
    </row>
    <row r="24" spans="1:32" s="34" customFormat="1" ht="39.75" customHeight="1" x14ac:dyDescent="0.25">
      <c r="A24" s="124" t="str">
        <f>'Приложение 1'!A22</f>
        <v>1.6.</v>
      </c>
      <c r="B24" s="125" t="str">
        <f>'Приложение 1'!B22</f>
        <v>Ленточная библиотека HPE STOREEVER MSL2024 LTO-7 15000 SAS (P9G69A)</v>
      </c>
      <c r="C24" s="124" t="str">
        <f>'Приложение 1'!C22</f>
        <v>К_02</v>
      </c>
      <c r="D24" s="130">
        <f>'Приложение 2'!F22</f>
        <v>0.32085106298197341</v>
      </c>
      <c r="E24" s="31"/>
      <c r="F24" s="130">
        <f>'Приложение 2'!N22</f>
        <v>0</v>
      </c>
      <c r="G24" s="31"/>
      <c r="H24" s="31"/>
      <c r="I24" s="31"/>
      <c r="J24" s="31"/>
      <c r="K24" s="130">
        <f t="shared" si="4"/>
        <v>0</v>
      </c>
      <c r="L24" s="31"/>
      <c r="M24" s="130">
        <f>'Приложение 2'!O22</f>
        <v>0.32085106298197341</v>
      </c>
      <c r="N24" s="31"/>
      <c r="O24" s="31"/>
      <c r="P24" s="31"/>
      <c r="Q24" s="31"/>
      <c r="R24" s="130">
        <f t="shared" si="5"/>
        <v>0.32085106298197341</v>
      </c>
      <c r="S24" s="31"/>
      <c r="T24" s="130">
        <f>'Приложение 2'!P22</f>
        <v>0</v>
      </c>
      <c r="U24" s="31"/>
      <c r="V24" s="31"/>
      <c r="W24" s="31"/>
      <c r="X24" s="31"/>
      <c r="Y24" s="130">
        <f t="shared" si="6"/>
        <v>0</v>
      </c>
      <c r="Z24" s="130">
        <f t="shared" si="7"/>
        <v>0</v>
      </c>
      <c r="AA24" s="130">
        <f t="shared" si="8"/>
        <v>0.32085106298197341</v>
      </c>
      <c r="AB24" s="31"/>
      <c r="AC24" s="31"/>
      <c r="AD24" s="31"/>
      <c r="AE24" s="31"/>
      <c r="AF24" s="130">
        <f t="shared" si="9"/>
        <v>0.32085106298197341</v>
      </c>
    </row>
    <row r="25" spans="1:32" s="34" customFormat="1" ht="53.65" customHeight="1" x14ac:dyDescent="0.25">
      <c r="A25" s="124" t="str">
        <f>'Приложение 1'!A23</f>
        <v>1.7.</v>
      </c>
      <c r="B25" s="125" t="str">
        <f>'Приложение 1'!B23</f>
        <v>Система хранения данных (СХД) HPE MSA 1050 8Gb Fibre Channel Dual Controller SFF Storage (Q2R19A)</v>
      </c>
      <c r="C25" s="124" t="str">
        <f>'Приложение 1'!C23</f>
        <v>К_03</v>
      </c>
      <c r="D25" s="130">
        <f>'Приложение 2'!F23</f>
        <v>1.1014015566916269</v>
      </c>
      <c r="E25" s="31"/>
      <c r="F25" s="130">
        <f>'Приложение 2'!N23</f>
        <v>0</v>
      </c>
      <c r="G25" s="31"/>
      <c r="H25" s="31"/>
      <c r="I25" s="31"/>
      <c r="J25" s="31"/>
      <c r="K25" s="130">
        <f t="shared" si="4"/>
        <v>0</v>
      </c>
      <c r="L25" s="31"/>
      <c r="M25" s="130">
        <f>'Приложение 2'!O23</f>
        <v>1.1014015566916269</v>
      </c>
      <c r="N25" s="31"/>
      <c r="O25" s="31"/>
      <c r="P25" s="31"/>
      <c r="Q25" s="31"/>
      <c r="R25" s="130">
        <f t="shared" si="5"/>
        <v>1.1014015566916269</v>
      </c>
      <c r="S25" s="31"/>
      <c r="T25" s="130">
        <f>'Приложение 2'!P23</f>
        <v>0</v>
      </c>
      <c r="U25" s="31"/>
      <c r="V25" s="31"/>
      <c r="W25" s="31"/>
      <c r="X25" s="31"/>
      <c r="Y25" s="130">
        <f t="shared" si="6"/>
        <v>0</v>
      </c>
      <c r="Z25" s="130">
        <f t="shared" si="7"/>
        <v>0</v>
      </c>
      <c r="AA25" s="130">
        <f t="shared" si="8"/>
        <v>1.1014015566916269</v>
      </c>
      <c r="AB25" s="31"/>
      <c r="AC25" s="31"/>
      <c r="AD25" s="31"/>
      <c r="AE25" s="31"/>
      <c r="AF25" s="130">
        <f t="shared" si="9"/>
        <v>1.1014015566916269</v>
      </c>
    </row>
    <row r="26" spans="1:32" s="34" customFormat="1" ht="37.5" customHeight="1" x14ac:dyDescent="0.25">
      <c r="A26" s="124" t="str">
        <f>'Приложение 1'!A24</f>
        <v>1.8.</v>
      </c>
      <c r="B26" s="125" t="str">
        <f>'Приложение 1'!B24</f>
        <v>МФУ HP LaserJet Enterprise 700 M725dn (CF066A)</v>
      </c>
      <c r="C26" s="124" t="str">
        <f>'Приложение 1'!C24</f>
        <v>К_04</v>
      </c>
      <c r="D26" s="130">
        <f>'Приложение 2'!F24</f>
        <v>0.53956789378078585</v>
      </c>
      <c r="E26" s="31"/>
      <c r="F26" s="130">
        <f>'Приложение 2'!N24</f>
        <v>0</v>
      </c>
      <c r="G26" s="31"/>
      <c r="H26" s="31"/>
      <c r="I26" s="31"/>
      <c r="J26" s="31"/>
      <c r="K26" s="130">
        <f t="shared" si="4"/>
        <v>0</v>
      </c>
      <c r="L26" s="31"/>
      <c r="M26" s="130">
        <f>'Приложение 2'!O24</f>
        <v>0</v>
      </c>
      <c r="N26" s="31"/>
      <c r="O26" s="31"/>
      <c r="P26" s="31"/>
      <c r="Q26" s="31"/>
      <c r="R26" s="130">
        <f t="shared" si="5"/>
        <v>0</v>
      </c>
      <c r="S26" s="31"/>
      <c r="T26" s="130">
        <f>'Приложение 2'!P24</f>
        <v>0.53956789378078585</v>
      </c>
      <c r="U26" s="31"/>
      <c r="V26" s="31"/>
      <c r="W26" s="31"/>
      <c r="X26" s="31"/>
      <c r="Y26" s="130">
        <f t="shared" si="6"/>
        <v>0.53956789378078585</v>
      </c>
      <c r="Z26" s="130">
        <f t="shared" si="7"/>
        <v>0</v>
      </c>
      <c r="AA26" s="130">
        <f t="shared" si="8"/>
        <v>0.53956789378078585</v>
      </c>
      <c r="AB26" s="31"/>
      <c r="AC26" s="31"/>
      <c r="AD26" s="31"/>
      <c r="AE26" s="31"/>
      <c r="AF26" s="130">
        <f t="shared" si="9"/>
        <v>0.53956789378078585</v>
      </c>
    </row>
    <row r="27" spans="1:32" s="34" customFormat="1" ht="18" customHeight="1" x14ac:dyDescent="0.25">
      <c r="A27" s="124" t="str">
        <f>'Приложение 1'!A25</f>
        <v>1.9.</v>
      </c>
      <c r="B27" s="125" t="str">
        <f>'Приложение 1'!B25</f>
        <v>Маршрутизатор Cisco ISR4431/K9</v>
      </c>
      <c r="C27" s="124" t="str">
        <f>'Приложение 1'!C25</f>
        <v>К_05</v>
      </c>
      <c r="D27" s="130">
        <f>'Приложение 2'!F25</f>
        <v>0.33852659130162582</v>
      </c>
      <c r="E27" s="31"/>
      <c r="F27" s="130">
        <f>'Приложение 2'!N25</f>
        <v>0</v>
      </c>
      <c r="G27" s="31"/>
      <c r="H27" s="31"/>
      <c r="I27" s="31"/>
      <c r="J27" s="31"/>
      <c r="K27" s="130">
        <f t="shared" si="4"/>
        <v>0</v>
      </c>
      <c r="L27" s="31"/>
      <c r="M27" s="130">
        <f>'Приложение 2'!O25</f>
        <v>0</v>
      </c>
      <c r="N27" s="31"/>
      <c r="O27" s="31"/>
      <c r="P27" s="31"/>
      <c r="Q27" s="31"/>
      <c r="R27" s="130">
        <f t="shared" si="5"/>
        <v>0</v>
      </c>
      <c r="S27" s="31"/>
      <c r="T27" s="130">
        <f>'Приложение 2'!P25</f>
        <v>0.33852659130162582</v>
      </c>
      <c r="U27" s="31"/>
      <c r="V27" s="31"/>
      <c r="W27" s="31"/>
      <c r="X27" s="31"/>
      <c r="Y27" s="130">
        <f t="shared" si="6"/>
        <v>0.33852659130162582</v>
      </c>
      <c r="Z27" s="130">
        <f t="shared" si="7"/>
        <v>0</v>
      </c>
      <c r="AA27" s="130">
        <f t="shared" si="8"/>
        <v>0.33852659130162582</v>
      </c>
      <c r="AB27" s="31"/>
      <c r="AC27" s="31"/>
      <c r="AD27" s="31"/>
      <c r="AE27" s="31"/>
      <c r="AF27" s="130">
        <f t="shared" si="9"/>
        <v>0.33852659130162582</v>
      </c>
    </row>
    <row r="28" spans="1:32" s="34" customFormat="1" ht="18" customHeight="1" x14ac:dyDescent="0.25">
      <c r="A28" s="124" t="str">
        <f>'Приложение 1'!A26</f>
        <v>1.10.</v>
      </c>
      <c r="B28" s="125" t="str">
        <f>'Приложение 1'!B26</f>
        <v>Моноблок HP ProOne 440 G3 (1KN99EA)</v>
      </c>
      <c r="C28" s="124" t="str">
        <f>'Приложение 1'!C26</f>
        <v>К_06</v>
      </c>
      <c r="D28" s="130">
        <f>'Приложение 2'!F26</f>
        <v>1.8290616401353541</v>
      </c>
      <c r="E28" s="31"/>
      <c r="F28" s="130">
        <f>'Приложение 2'!N26</f>
        <v>0</v>
      </c>
      <c r="G28" s="31"/>
      <c r="H28" s="31"/>
      <c r="I28" s="31"/>
      <c r="J28" s="31"/>
      <c r="K28" s="130">
        <f t="shared" si="4"/>
        <v>0</v>
      </c>
      <c r="L28" s="31"/>
      <c r="M28" s="130">
        <f>'Приложение 2'!O26</f>
        <v>0</v>
      </c>
      <c r="N28" s="31"/>
      <c r="O28" s="31"/>
      <c r="P28" s="31"/>
      <c r="Q28" s="31"/>
      <c r="R28" s="130">
        <f t="shared" si="5"/>
        <v>0</v>
      </c>
      <c r="S28" s="31"/>
      <c r="T28" s="130">
        <f>'Приложение 2'!P26</f>
        <v>1.8290616401353541</v>
      </c>
      <c r="U28" s="31"/>
      <c r="V28" s="31"/>
      <c r="W28" s="31"/>
      <c r="X28" s="31"/>
      <c r="Y28" s="130">
        <f t="shared" si="6"/>
        <v>1.8290616401353541</v>
      </c>
      <c r="Z28" s="130">
        <f t="shared" si="7"/>
        <v>0</v>
      </c>
      <c r="AA28" s="130">
        <f t="shared" si="8"/>
        <v>1.8290616401353541</v>
      </c>
      <c r="AB28" s="31"/>
      <c r="AC28" s="31"/>
      <c r="AD28" s="31"/>
      <c r="AE28" s="31"/>
      <c r="AF28" s="130">
        <f t="shared" si="9"/>
        <v>1.8290616401353541</v>
      </c>
    </row>
    <row r="29" spans="1:32" s="34" customFormat="1" ht="18" customHeight="1" x14ac:dyDescent="0.25">
      <c r="A29" s="124" t="str">
        <f>'Приложение 1'!A27</f>
        <v>1.11.</v>
      </c>
      <c r="B29" s="125" t="str">
        <f>'Приложение 1'!B27</f>
        <v>PowerEdge R740XD Server</v>
      </c>
      <c r="C29" s="124" t="str">
        <f>'Приложение 1'!C27</f>
        <v>К_07</v>
      </c>
      <c r="D29" s="130">
        <f>'Приложение 2'!F27</f>
        <v>2.2101396713160786</v>
      </c>
      <c r="E29" s="31"/>
      <c r="F29" s="130">
        <f>'Приложение 2'!N27</f>
        <v>0</v>
      </c>
      <c r="G29" s="31"/>
      <c r="H29" s="31"/>
      <c r="I29" s="31"/>
      <c r="J29" s="31"/>
      <c r="K29" s="130">
        <f t="shared" si="4"/>
        <v>0</v>
      </c>
      <c r="L29" s="31"/>
      <c r="M29" s="130">
        <f>'Приложение 2'!O27</f>
        <v>0</v>
      </c>
      <c r="N29" s="31"/>
      <c r="O29" s="31"/>
      <c r="P29" s="31"/>
      <c r="Q29" s="31"/>
      <c r="R29" s="130">
        <f t="shared" si="5"/>
        <v>0</v>
      </c>
      <c r="S29" s="31"/>
      <c r="T29" s="130">
        <f>'Приложение 2'!P27</f>
        <v>2.2101396713160786</v>
      </c>
      <c r="U29" s="31"/>
      <c r="V29" s="31"/>
      <c r="W29" s="31"/>
      <c r="X29" s="31"/>
      <c r="Y29" s="130">
        <f t="shared" si="6"/>
        <v>2.2101396713160786</v>
      </c>
      <c r="Z29" s="130">
        <f t="shared" si="7"/>
        <v>0</v>
      </c>
      <c r="AA29" s="130">
        <f t="shared" si="8"/>
        <v>2.2101396713160786</v>
      </c>
      <c r="AB29" s="31"/>
      <c r="AC29" s="31"/>
      <c r="AD29" s="31"/>
      <c r="AE29" s="31"/>
      <c r="AF29" s="130">
        <f t="shared" si="9"/>
        <v>2.2101396713160786</v>
      </c>
    </row>
    <row r="30" spans="1:32" s="34" customFormat="1" ht="11.25" customHeight="1" x14ac:dyDescent="0.25">
      <c r="A30" s="124"/>
      <c r="B30" s="125"/>
      <c r="C30" s="124"/>
      <c r="D30" s="130"/>
      <c r="E30" s="31"/>
      <c r="F30" s="130"/>
      <c r="G30" s="31"/>
      <c r="H30" s="31"/>
      <c r="I30" s="31"/>
      <c r="J30" s="31"/>
      <c r="K30" s="130"/>
      <c r="L30" s="31"/>
      <c r="M30" s="130"/>
      <c r="N30" s="31"/>
      <c r="O30" s="31"/>
      <c r="P30" s="31"/>
      <c r="Q30" s="31"/>
      <c r="R30" s="130"/>
      <c r="S30" s="31"/>
      <c r="T30" s="130"/>
      <c r="U30" s="31"/>
      <c r="V30" s="31"/>
      <c r="W30" s="31"/>
      <c r="X30" s="31"/>
      <c r="Y30" s="130"/>
      <c r="Z30" s="130"/>
      <c r="AA30" s="130"/>
      <c r="AB30" s="31"/>
      <c r="AC30" s="31"/>
      <c r="AD30" s="31"/>
      <c r="AE30" s="31"/>
      <c r="AF30" s="130"/>
    </row>
    <row r="31" spans="1:32" s="123" customFormat="1" ht="31.5" x14ac:dyDescent="0.25">
      <c r="A31" s="126">
        <f>'Приложение 1'!A29</f>
        <v>2</v>
      </c>
      <c r="B31" s="127" t="str">
        <f>'Приложение 1'!B29</f>
        <v>Оснащение интеллектуальной системой учета</v>
      </c>
      <c r="C31" s="126"/>
      <c r="D31" s="131">
        <f>SUM(D32:D32)</f>
        <v>577.97820243756905</v>
      </c>
      <c r="E31" s="131">
        <f>SUM(E32:E32)</f>
        <v>0</v>
      </c>
      <c r="F31" s="131">
        <f>SUM(F32:F32)</f>
        <v>11.136645416666667</v>
      </c>
      <c r="G31" s="129"/>
      <c r="H31" s="129"/>
      <c r="I31" s="129"/>
      <c r="J31" s="129"/>
      <c r="K31" s="131">
        <f>SUM(K32:K32)</f>
        <v>11.136645416666667</v>
      </c>
      <c r="L31" s="131">
        <f>SUM(L32:L32)</f>
        <v>0</v>
      </c>
      <c r="M31" s="131">
        <f>SUM(M32:M32)</f>
        <v>276.55659819233341</v>
      </c>
      <c r="N31" s="129"/>
      <c r="O31" s="129"/>
      <c r="P31" s="129"/>
      <c r="Q31" s="129"/>
      <c r="R31" s="131">
        <f>SUM(R32:R32)</f>
        <v>276.55659819233341</v>
      </c>
      <c r="S31" s="131">
        <f>SUM(S32:S32)</f>
        <v>0</v>
      </c>
      <c r="T31" s="131">
        <f>SUM(T32:T32)</f>
        <v>290.28495882856896</v>
      </c>
      <c r="U31" s="129"/>
      <c r="V31" s="129"/>
      <c r="W31" s="129"/>
      <c r="X31" s="129"/>
      <c r="Y31" s="131">
        <f>SUM(Y32:Y32)</f>
        <v>290.28495882856896</v>
      </c>
      <c r="Z31" s="131">
        <f>SUM(Z32:Z32)</f>
        <v>0</v>
      </c>
      <c r="AA31" s="131">
        <f>SUM(AA32:AA32)</f>
        <v>577.97820243756905</v>
      </c>
      <c r="AB31" s="129"/>
      <c r="AC31" s="129"/>
      <c r="AD31" s="129"/>
      <c r="AE31" s="129"/>
      <c r="AF31" s="131">
        <f>SUM(AF32:AF32)</f>
        <v>577.97820243756905</v>
      </c>
    </row>
    <row r="32" spans="1:32" s="34" customFormat="1" ht="31.5" x14ac:dyDescent="0.25">
      <c r="A32" s="124" t="str">
        <f>'Приложение 1'!A30</f>
        <v>2.1.</v>
      </c>
      <c r="B32" s="125" t="str">
        <f>'Приложение 1'!B30</f>
        <v xml:space="preserve">Оборудование многоквартирных жилых домов интеллектуальной системой учета </v>
      </c>
      <c r="C32" s="124" t="str">
        <f>'Приложение 1'!C30</f>
        <v>K_S05</v>
      </c>
      <c r="D32" s="130">
        <f>'Приложение 2'!F30</f>
        <v>577.97820243756905</v>
      </c>
      <c r="E32" s="31"/>
      <c r="F32" s="130">
        <f>'Приложение 2'!N30</f>
        <v>11.136645416666667</v>
      </c>
      <c r="G32" s="31"/>
      <c r="H32" s="31"/>
      <c r="I32" s="31"/>
      <c r="J32" s="31"/>
      <c r="K32" s="130">
        <f>F32</f>
        <v>11.136645416666667</v>
      </c>
      <c r="L32" s="31"/>
      <c r="M32" s="130">
        <f>'Приложение 2'!O30</f>
        <v>276.55659819233341</v>
      </c>
      <c r="N32" s="31"/>
      <c r="O32" s="31"/>
      <c r="P32" s="31"/>
      <c r="Q32" s="31"/>
      <c r="R32" s="130">
        <f>M32</f>
        <v>276.55659819233341</v>
      </c>
      <c r="S32" s="31"/>
      <c r="T32" s="130">
        <f>'Приложение 2'!P30</f>
        <v>290.28495882856896</v>
      </c>
      <c r="U32" s="31"/>
      <c r="V32" s="31"/>
      <c r="W32" s="31"/>
      <c r="X32" s="31"/>
      <c r="Y32" s="130">
        <f>T32</f>
        <v>290.28495882856896</v>
      </c>
      <c r="Z32" s="130">
        <f t="shared" ref="Z32:AA32" si="10">S32+L32+E32</f>
        <v>0</v>
      </c>
      <c r="AA32" s="130">
        <f t="shared" si="10"/>
        <v>577.97820243756905</v>
      </c>
      <c r="AB32" s="31"/>
      <c r="AC32" s="31"/>
      <c r="AD32" s="31"/>
      <c r="AE32" s="31"/>
      <c r="AF32" s="130">
        <f>AA32</f>
        <v>577.97820243756905</v>
      </c>
    </row>
    <row r="33" spans="1:32" s="34" customFormat="1" ht="9.75" customHeight="1" outlineLevel="1" x14ac:dyDescent="0.25">
      <c r="A33" s="124"/>
      <c r="B33" s="125"/>
      <c r="C33" s="124"/>
      <c r="D33" s="113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spans="1:32" s="123" customFormat="1" x14ac:dyDescent="0.25">
      <c r="A34" s="126"/>
      <c r="B34" s="127" t="str">
        <f>'Приложение 1'!B34</f>
        <v>ИТОГО</v>
      </c>
      <c r="C34" s="128"/>
      <c r="D34" s="131">
        <f>D31+D18</f>
        <v>589.20816609126052</v>
      </c>
      <c r="E34" s="131">
        <f t="shared" ref="E34:AF34" si="11">E31+E18</f>
        <v>0</v>
      </c>
      <c r="F34" s="131">
        <f t="shared" si="11"/>
        <v>11.937189040636801</v>
      </c>
      <c r="G34" s="131">
        <f t="shared" si="11"/>
        <v>0</v>
      </c>
      <c r="H34" s="131">
        <f t="shared" si="11"/>
        <v>0</v>
      </c>
      <c r="I34" s="131">
        <f t="shared" si="11"/>
        <v>0</v>
      </c>
      <c r="J34" s="131">
        <f t="shared" si="11"/>
        <v>0</v>
      </c>
      <c r="K34" s="131">
        <f t="shared" si="11"/>
        <v>11.937189040636801</v>
      </c>
      <c r="L34" s="131">
        <f t="shared" si="11"/>
        <v>0</v>
      </c>
      <c r="M34" s="131">
        <f t="shared" si="11"/>
        <v>281.5461629439676</v>
      </c>
      <c r="N34" s="131">
        <f t="shared" si="11"/>
        <v>0</v>
      </c>
      <c r="O34" s="131">
        <f t="shared" si="11"/>
        <v>0</v>
      </c>
      <c r="P34" s="131">
        <f t="shared" si="11"/>
        <v>0</v>
      </c>
      <c r="Q34" s="131">
        <f t="shared" si="11"/>
        <v>0</v>
      </c>
      <c r="R34" s="131">
        <f t="shared" si="11"/>
        <v>281.5461629439676</v>
      </c>
      <c r="S34" s="131">
        <f t="shared" si="11"/>
        <v>0</v>
      </c>
      <c r="T34" s="131">
        <f t="shared" si="11"/>
        <v>295.72481410665608</v>
      </c>
      <c r="U34" s="131">
        <f t="shared" si="11"/>
        <v>0</v>
      </c>
      <c r="V34" s="131">
        <f t="shared" si="11"/>
        <v>0</v>
      </c>
      <c r="W34" s="131">
        <f t="shared" si="11"/>
        <v>0</v>
      </c>
      <c r="X34" s="131">
        <f t="shared" si="11"/>
        <v>0</v>
      </c>
      <c r="Y34" s="131">
        <f t="shared" si="11"/>
        <v>295.72481410665608</v>
      </c>
      <c r="Z34" s="131">
        <f t="shared" si="11"/>
        <v>0</v>
      </c>
      <c r="AA34" s="131">
        <f t="shared" si="11"/>
        <v>589.20816609126052</v>
      </c>
      <c r="AB34" s="131">
        <f t="shared" si="11"/>
        <v>0</v>
      </c>
      <c r="AC34" s="131">
        <f t="shared" si="11"/>
        <v>0</v>
      </c>
      <c r="AD34" s="131">
        <f t="shared" si="11"/>
        <v>0</v>
      </c>
      <c r="AE34" s="131">
        <f t="shared" si="11"/>
        <v>0</v>
      </c>
      <c r="AF34" s="131">
        <f t="shared" si="11"/>
        <v>589.20816609126052</v>
      </c>
    </row>
  </sheetData>
  <mergeCells count="23">
    <mergeCell ref="S13:Y13"/>
    <mergeCell ref="S14:Y14"/>
    <mergeCell ref="T15:Y15"/>
    <mergeCell ref="F15:K15"/>
    <mergeCell ref="E14:K14"/>
    <mergeCell ref="L13:R13"/>
    <mergeCell ref="L14:R14"/>
    <mergeCell ref="A6:R6"/>
    <mergeCell ref="A7:R7"/>
    <mergeCell ref="A9:R9"/>
    <mergeCell ref="A10:R10"/>
    <mergeCell ref="E12:AF12"/>
    <mergeCell ref="A11:AF11"/>
    <mergeCell ref="A12:A16"/>
    <mergeCell ref="B12:B16"/>
    <mergeCell ref="C12:C16"/>
    <mergeCell ref="Z14:AF14"/>
    <mergeCell ref="AA15:AF15"/>
    <mergeCell ref="M15:R15"/>
    <mergeCell ref="D15:D16"/>
    <mergeCell ref="Z13:AF13"/>
    <mergeCell ref="E13:K13"/>
    <mergeCell ref="D12:D14"/>
  </mergeCells>
  <pageMargins left="0.39370078740157483" right="0.23622047244094491" top="0.39370078740157483" bottom="0.31496062992125984" header="0.23622047244094491" footer="0.15748031496062992"/>
  <pageSetup paperSize="8" scale="65" orientation="landscape" r:id="rId1"/>
  <headerFooter differentFirst="1">
    <oddHeader>&amp;C4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view="pageLayout" topLeftCell="B1" zoomScale="60" zoomScaleNormal="50" zoomScaleSheetLayoutView="50" zoomScalePageLayoutView="60" workbookViewId="0">
      <selection activeCell="AC5" sqref="AC5"/>
    </sheetView>
  </sheetViews>
  <sheetFormatPr defaultColWidth="9" defaultRowHeight="15.75" x14ac:dyDescent="0.25"/>
  <cols>
    <col min="1" max="1" width="9" style="27" customWidth="1"/>
    <col min="2" max="2" width="46.25" style="27" customWidth="1"/>
    <col min="3" max="3" width="13.875" style="27" customWidth="1"/>
    <col min="4" max="4" width="5.25" style="27" customWidth="1"/>
    <col min="5" max="5" width="5" style="27" bestFit="1" customWidth="1"/>
    <col min="6" max="7" width="6" style="27" customWidth="1"/>
    <col min="8" max="9" width="5" style="27" bestFit="1" customWidth="1"/>
    <col min="10" max="10" width="10" style="27" customWidth="1"/>
    <col min="11" max="12" width="5" style="27" bestFit="1" customWidth="1"/>
    <col min="13" max="14" width="6" style="27" customWidth="1"/>
    <col min="15" max="16" width="5" style="27" bestFit="1" customWidth="1"/>
    <col min="17" max="17" width="8.25" style="27" customWidth="1"/>
    <col min="18" max="19" width="5" style="27" bestFit="1" customWidth="1"/>
    <col min="20" max="21" width="6" style="27" customWidth="1"/>
    <col min="22" max="23" width="5" style="27" bestFit="1" customWidth="1"/>
    <col min="24" max="24" width="7.125" style="27" customWidth="1"/>
    <col min="25" max="26" width="5" style="108" bestFit="1" customWidth="1"/>
    <col min="27" max="28" width="6" style="108" customWidth="1"/>
    <col min="29" max="30" width="5" style="108" bestFit="1" customWidth="1"/>
    <col min="31" max="31" width="7.5" style="108" customWidth="1"/>
    <col min="32" max="33" width="5" style="27" bestFit="1" customWidth="1"/>
    <col min="34" max="35" width="6" style="27" customWidth="1"/>
    <col min="36" max="37" width="5" style="27" bestFit="1" customWidth="1"/>
    <col min="38" max="38" width="10.75" style="27" customWidth="1"/>
    <col min="39" max="39" width="7.125" style="140" customWidth="1"/>
    <col min="40" max="40" width="5" style="27" customWidth="1"/>
    <col min="41" max="48" width="5" style="1" customWidth="1"/>
    <col min="49" max="16384" width="9" style="1"/>
  </cols>
  <sheetData>
    <row r="1" spans="1:40" ht="18.75" x14ac:dyDescent="0.25">
      <c r="A1" s="54"/>
      <c r="B1" s="55"/>
      <c r="C1" s="55"/>
      <c r="D1" s="56"/>
      <c r="E1" s="56"/>
      <c r="F1" s="56"/>
      <c r="G1" s="56"/>
      <c r="H1" s="56"/>
      <c r="I1" s="56"/>
      <c r="J1" s="56"/>
      <c r="K1" s="57"/>
      <c r="L1" s="57"/>
      <c r="M1" s="57"/>
      <c r="N1" s="57"/>
      <c r="O1" s="57"/>
      <c r="P1" s="57">
        <v>5</v>
      </c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1"/>
      <c r="AG1" s="51"/>
      <c r="AH1" s="51"/>
      <c r="AI1" s="51"/>
      <c r="AL1" s="44"/>
    </row>
    <row r="2" spans="1:40" s="34" customFormat="1" ht="18.75" x14ac:dyDescent="0.25">
      <c r="A2" s="54"/>
      <c r="B2" s="55"/>
      <c r="C2" s="55"/>
      <c r="D2" s="56"/>
      <c r="E2" s="56"/>
      <c r="F2" s="56"/>
      <c r="G2" s="56"/>
      <c r="H2" s="56"/>
      <c r="I2" s="56"/>
      <c r="J2" s="5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157" t="s">
        <v>337</v>
      </c>
      <c r="AD2" s="157"/>
      <c r="AE2" s="157"/>
      <c r="AF2" s="157"/>
      <c r="AG2" s="157"/>
      <c r="AH2" s="157"/>
      <c r="AI2" s="157"/>
      <c r="AJ2" s="44"/>
      <c r="AK2" s="157"/>
      <c r="AL2" s="44"/>
      <c r="AM2" s="157"/>
      <c r="AN2" s="157"/>
    </row>
    <row r="3" spans="1:40" s="34" customFormat="1" ht="18.75" x14ac:dyDescent="0.25">
      <c r="A3" s="54"/>
      <c r="B3" s="55"/>
      <c r="C3" s="55"/>
      <c r="D3" s="56"/>
      <c r="E3" s="56"/>
      <c r="F3" s="56"/>
      <c r="G3" s="56"/>
      <c r="H3" s="56"/>
      <c r="I3" s="56"/>
      <c r="J3" s="56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157" t="s">
        <v>326</v>
      </c>
      <c r="AD3" s="157"/>
      <c r="AE3" s="157"/>
      <c r="AF3" s="157"/>
      <c r="AG3" s="157"/>
      <c r="AH3" s="157"/>
      <c r="AI3" s="157"/>
      <c r="AJ3" s="44"/>
      <c r="AK3" s="157"/>
      <c r="AL3" s="44"/>
      <c r="AM3" s="157"/>
      <c r="AN3" s="157"/>
    </row>
    <row r="4" spans="1:40" ht="18.75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157" t="s">
        <v>327</v>
      </c>
      <c r="AD4" s="157"/>
      <c r="AE4" s="157"/>
      <c r="AF4" s="157"/>
      <c r="AG4" s="157"/>
      <c r="AH4" s="157"/>
      <c r="AI4" s="81"/>
      <c r="AJ4" s="45"/>
      <c r="AK4" s="81"/>
      <c r="AL4" s="45"/>
    </row>
    <row r="5" spans="1:40" ht="18.75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157" t="s">
        <v>328</v>
      </c>
      <c r="AD5" s="157"/>
      <c r="AE5" s="157"/>
      <c r="AF5" s="157"/>
      <c r="AG5" s="157"/>
      <c r="AH5" s="157"/>
      <c r="AI5" s="68"/>
      <c r="AJ5" s="45"/>
      <c r="AK5" s="68"/>
      <c r="AL5" s="45"/>
    </row>
    <row r="6" spans="1:40" x14ac:dyDescent="0.25">
      <c r="A6" s="171" t="s">
        <v>277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15"/>
      <c r="Z6" s="115"/>
      <c r="AA6" s="115"/>
      <c r="AB6" s="115"/>
      <c r="AC6" s="115"/>
      <c r="AD6" s="115"/>
      <c r="AE6" s="115"/>
      <c r="AF6" s="41"/>
      <c r="AG6" s="41"/>
      <c r="AH6" s="41"/>
      <c r="AI6" s="41"/>
      <c r="AJ6" s="41"/>
      <c r="AK6" s="41"/>
      <c r="AL6" s="41"/>
    </row>
    <row r="7" spans="1:40" x14ac:dyDescent="0.25">
      <c r="A7" s="172" t="s">
        <v>336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16"/>
      <c r="Z7" s="116"/>
      <c r="AA7" s="116"/>
      <c r="AB7" s="116"/>
      <c r="AC7" s="116"/>
      <c r="AD7" s="116"/>
      <c r="AE7" s="116"/>
      <c r="AF7" s="8"/>
      <c r="AG7" s="8"/>
      <c r="AH7" s="8"/>
      <c r="AI7" s="8"/>
      <c r="AJ7" s="8"/>
      <c r="AK7" s="8"/>
      <c r="AL7" s="22"/>
    </row>
    <row r="8" spans="1:40" s="32" customFormat="1" ht="8.25" customHeight="1" x14ac:dyDescent="0.25">
      <c r="A8" s="54"/>
      <c r="B8" s="40"/>
      <c r="C8" s="40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7"/>
      <c r="AG8" s="57"/>
      <c r="AH8" s="57"/>
      <c r="AI8" s="57"/>
      <c r="AJ8" s="57"/>
      <c r="AK8" s="57"/>
      <c r="AL8" s="57"/>
      <c r="AM8" s="140"/>
      <c r="AN8" s="27"/>
    </row>
    <row r="9" spans="1:40" ht="18.75" x14ac:dyDescent="0.25">
      <c r="A9" s="160" t="s">
        <v>278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09"/>
      <c r="Z9" s="109"/>
      <c r="AA9" s="109"/>
      <c r="AB9" s="109"/>
      <c r="AC9" s="109"/>
      <c r="AD9" s="109"/>
      <c r="AE9" s="109"/>
      <c r="AF9" s="58"/>
      <c r="AG9" s="58"/>
      <c r="AH9" s="58"/>
      <c r="AI9" s="58"/>
      <c r="AJ9" s="58"/>
      <c r="AK9" s="58"/>
      <c r="AL9" s="58"/>
      <c r="AM9" s="46"/>
    </row>
    <row r="10" spans="1:40" x14ac:dyDescent="0.25">
      <c r="A10" s="162" t="s">
        <v>279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11"/>
      <c r="Z10" s="111"/>
      <c r="AA10" s="111"/>
      <c r="AB10" s="111"/>
      <c r="AC10" s="111"/>
      <c r="AD10" s="111"/>
      <c r="AE10" s="111"/>
      <c r="AF10" s="41"/>
      <c r="AG10" s="41"/>
      <c r="AH10" s="41"/>
      <c r="AI10" s="41"/>
      <c r="AJ10" s="41"/>
      <c r="AK10" s="41"/>
      <c r="AL10" s="41"/>
      <c r="AM10" s="47"/>
    </row>
    <row r="11" spans="1:40" ht="8.25" customHeight="1" x14ac:dyDescent="0.25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17"/>
      <c r="Z11" s="117"/>
      <c r="AA11" s="117"/>
      <c r="AB11" s="117"/>
      <c r="AC11" s="117"/>
      <c r="AD11" s="117"/>
      <c r="AE11" s="117"/>
      <c r="AF11" s="59"/>
      <c r="AG11" s="59"/>
      <c r="AH11" s="59"/>
      <c r="AI11" s="59"/>
      <c r="AJ11" s="59"/>
      <c r="AK11" s="59"/>
      <c r="AL11" s="59"/>
    </row>
    <row r="12" spans="1:40" ht="24.75" customHeight="1" x14ac:dyDescent="0.25">
      <c r="A12" s="187" t="s">
        <v>69</v>
      </c>
      <c r="B12" s="187" t="s">
        <v>18</v>
      </c>
      <c r="C12" s="187" t="s">
        <v>262</v>
      </c>
      <c r="D12" s="161" t="s">
        <v>31</v>
      </c>
      <c r="E12" s="161"/>
      <c r="F12" s="161"/>
      <c r="G12" s="161"/>
      <c r="H12" s="161"/>
      <c r="I12" s="161"/>
      <c r="J12" s="161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</row>
    <row r="13" spans="1:40" ht="21" customHeight="1" x14ac:dyDescent="0.25">
      <c r="A13" s="187"/>
      <c r="B13" s="187"/>
      <c r="C13" s="187"/>
      <c r="D13" s="161"/>
      <c r="E13" s="161"/>
      <c r="F13" s="161"/>
      <c r="G13" s="161"/>
      <c r="H13" s="161"/>
      <c r="I13" s="161"/>
      <c r="J13" s="161"/>
      <c r="K13" s="186" t="s">
        <v>230</v>
      </c>
      <c r="L13" s="186"/>
      <c r="M13" s="186"/>
      <c r="N13" s="188"/>
      <c r="O13" s="186"/>
      <c r="P13" s="186"/>
      <c r="Q13" s="186"/>
      <c r="R13" s="186" t="s">
        <v>280</v>
      </c>
      <c r="S13" s="186"/>
      <c r="T13" s="186"/>
      <c r="U13" s="186"/>
      <c r="V13" s="186"/>
      <c r="W13" s="186"/>
      <c r="X13" s="186"/>
      <c r="Y13" s="186" t="s">
        <v>318</v>
      </c>
      <c r="Z13" s="186"/>
      <c r="AA13" s="186"/>
      <c r="AB13" s="186"/>
      <c r="AC13" s="186"/>
      <c r="AD13" s="186"/>
      <c r="AE13" s="186"/>
      <c r="AF13" s="189" t="s">
        <v>126</v>
      </c>
      <c r="AG13" s="189"/>
      <c r="AH13" s="189"/>
      <c r="AI13" s="189"/>
      <c r="AJ13" s="189"/>
      <c r="AK13" s="189"/>
      <c r="AL13" s="189"/>
    </row>
    <row r="14" spans="1:40" ht="24" customHeight="1" x14ac:dyDescent="0.25">
      <c r="A14" s="187"/>
      <c r="B14" s="186"/>
      <c r="C14" s="186"/>
      <c r="D14" s="186" t="s">
        <v>10</v>
      </c>
      <c r="E14" s="186"/>
      <c r="F14" s="186"/>
      <c r="G14" s="186"/>
      <c r="H14" s="186"/>
      <c r="I14" s="186"/>
      <c r="J14" s="186"/>
      <c r="K14" s="186" t="s">
        <v>10</v>
      </c>
      <c r="L14" s="186"/>
      <c r="M14" s="186"/>
      <c r="N14" s="186"/>
      <c r="O14" s="186"/>
      <c r="P14" s="186"/>
      <c r="Q14" s="186"/>
      <c r="R14" s="186" t="s">
        <v>10</v>
      </c>
      <c r="S14" s="186"/>
      <c r="T14" s="186"/>
      <c r="U14" s="186"/>
      <c r="V14" s="186"/>
      <c r="W14" s="186"/>
      <c r="X14" s="186"/>
      <c r="Y14" s="186" t="s">
        <v>10</v>
      </c>
      <c r="Z14" s="186"/>
      <c r="AA14" s="186"/>
      <c r="AB14" s="186"/>
      <c r="AC14" s="186"/>
      <c r="AD14" s="186"/>
      <c r="AE14" s="186"/>
      <c r="AF14" s="186" t="s">
        <v>10</v>
      </c>
      <c r="AG14" s="186"/>
      <c r="AH14" s="186"/>
      <c r="AI14" s="186"/>
      <c r="AJ14" s="186"/>
      <c r="AK14" s="186"/>
      <c r="AL14" s="186"/>
    </row>
    <row r="15" spans="1:40" ht="60.75" customHeight="1" x14ac:dyDescent="0.25">
      <c r="A15" s="187"/>
      <c r="B15" s="191"/>
      <c r="C15" s="190"/>
      <c r="D15" s="36" t="s">
        <v>208</v>
      </c>
      <c r="E15" s="36" t="s">
        <v>209</v>
      </c>
      <c r="F15" s="36" t="s">
        <v>210</v>
      </c>
      <c r="G15" s="36" t="s">
        <v>211</v>
      </c>
      <c r="H15" s="36" t="s">
        <v>212</v>
      </c>
      <c r="I15" s="36" t="s">
        <v>213</v>
      </c>
      <c r="J15" s="36" t="s">
        <v>202</v>
      </c>
      <c r="K15" s="69" t="s">
        <v>208</v>
      </c>
      <c r="L15" s="69" t="s">
        <v>209</v>
      </c>
      <c r="M15" s="69" t="s">
        <v>210</v>
      </c>
      <c r="N15" s="69" t="s">
        <v>211</v>
      </c>
      <c r="O15" s="69" t="s">
        <v>212</v>
      </c>
      <c r="P15" s="69" t="s">
        <v>213</v>
      </c>
      <c r="Q15" s="69" t="s">
        <v>202</v>
      </c>
      <c r="R15" s="69" t="s">
        <v>208</v>
      </c>
      <c r="S15" s="69" t="s">
        <v>209</v>
      </c>
      <c r="T15" s="69" t="s">
        <v>210</v>
      </c>
      <c r="U15" s="69" t="s">
        <v>211</v>
      </c>
      <c r="V15" s="69" t="s">
        <v>212</v>
      </c>
      <c r="W15" s="69" t="s">
        <v>213</v>
      </c>
      <c r="X15" s="69" t="s">
        <v>202</v>
      </c>
      <c r="Y15" s="112" t="s">
        <v>208</v>
      </c>
      <c r="Z15" s="112" t="s">
        <v>209</v>
      </c>
      <c r="AA15" s="112" t="s">
        <v>210</v>
      </c>
      <c r="AB15" s="112" t="s">
        <v>211</v>
      </c>
      <c r="AC15" s="112" t="s">
        <v>212</v>
      </c>
      <c r="AD15" s="112" t="s">
        <v>213</v>
      </c>
      <c r="AE15" s="112" t="s">
        <v>202</v>
      </c>
      <c r="AF15" s="69" t="s">
        <v>208</v>
      </c>
      <c r="AG15" s="69" t="s">
        <v>209</v>
      </c>
      <c r="AH15" s="69" t="s">
        <v>210</v>
      </c>
      <c r="AI15" s="69" t="s">
        <v>211</v>
      </c>
      <c r="AJ15" s="69" t="s">
        <v>212</v>
      </c>
      <c r="AK15" s="69" t="s">
        <v>213</v>
      </c>
      <c r="AL15" s="69" t="s">
        <v>202</v>
      </c>
    </row>
    <row r="16" spans="1:40" s="34" customFormat="1" x14ac:dyDescent="0.25">
      <c r="A16" s="110">
        <v>1</v>
      </c>
      <c r="B16" s="110">
        <v>2</v>
      </c>
      <c r="C16" s="110">
        <v>3</v>
      </c>
      <c r="D16" s="30" t="s">
        <v>39</v>
      </c>
      <c r="E16" s="30" t="s">
        <v>40</v>
      </c>
      <c r="F16" s="30" t="s">
        <v>41</v>
      </c>
      <c r="G16" s="30" t="s">
        <v>42</v>
      </c>
      <c r="H16" s="30" t="s">
        <v>43</v>
      </c>
      <c r="I16" s="30" t="s">
        <v>44</v>
      </c>
      <c r="J16" s="30" t="s">
        <v>237</v>
      </c>
      <c r="K16" s="30" t="s">
        <v>86</v>
      </c>
      <c r="L16" s="30" t="s">
        <v>87</v>
      </c>
      <c r="M16" s="30" t="s">
        <v>88</v>
      </c>
      <c r="N16" s="30" t="s">
        <v>89</v>
      </c>
      <c r="O16" s="30" t="s">
        <v>90</v>
      </c>
      <c r="P16" s="30" t="s">
        <v>91</v>
      </c>
      <c r="Q16" s="30" t="s">
        <v>92</v>
      </c>
      <c r="R16" s="30" t="s">
        <v>93</v>
      </c>
      <c r="S16" s="30" t="s">
        <v>94</v>
      </c>
      <c r="T16" s="30" t="s">
        <v>95</v>
      </c>
      <c r="U16" s="30" t="s">
        <v>96</v>
      </c>
      <c r="V16" s="30" t="s">
        <v>97</v>
      </c>
      <c r="W16" s="30" t="s">
        <v>98</v>
      </c>
      <c r="X16" s="30" t="s">
        <v>174</v>
      </c>
      <c r="Y16" s="30" t="s">
        <v>255</v>
      </c>
      <c r="Z16" s="30" t="s">
        <v>256</v>
      </c>
      <c r="AA16" s="30" t="s">
        <v>257</v>
      </c>
      <c r="AB16" s="30" t="s">
        <v>258</v>
      </c>
      <c r="AC16" s="30" t="s">
        <v>259</v>
      </c>
      <c r="AD16" s="30" t="s">
        <v>260</v>
      </c>
      <c r="AE16" s="30" t="s">
        <v>261</v>
      </c>
      <c r="AF16" s="30" t="s">
        <v>99</v>
      </c>
      <c r="AG16" s="30" t="s">
        <v>100</v>
      </c>
      <c r="AH16" s="30" t="s">
        <v>101</v>
      </c>
      <c r="AI16" s="30" t="s">
        <v>102</v>
      </c>
      <c r="AJ16" s="30" t="s">
        <v>103</v>
      </c>
      <c r="AK16" s="30" t="s">
        <v>104</v>
      </c>
      <c r="AL16" s="30" t="s">
        <v>105</v>
      </c>
      <c r="AM16" s="140"/>
      <c r="AN16" s="108"/>
    </row>
    <row r="17" spans="1:40" s="123" customFormat="1" x14ac:dyDescent="0.25">
      <c r="A17" s="120">
        <f>'Приложение 1'!A16</f>
        <v>1</v>
      </c>
      <c r="B17" s="121" t="str">
        <f>'Приложение 1'!B16</f>
        <v>Приобретение ИТ-имущества</v>
      </c>
      <c r="C17" s="96"/>
      <c r="D17" s="133"/>
      <c r="E17" s="133"/>
      <c r="F17" s="133"/>
      <c r="G17" s="133"/>
      <c r="H17" s="133"/>
      <c r="I17" s="133"/>
      <c r="J17" s="131">
        <f>SUM(J18:J29)</f>
        <v>11.229963653691437</v>
      </c>
      <c r="K17" s="133"/>
      <c r="L17" s="133"/>
      <c r="M17" s="133"/>
      <c r="N17" s="133"/>
      <c r="O17" s="133"/>
      <c r="P17" s="133"/>
      <c r="Q17" s="131">
        <f>SUM(Q18:Q29)</f>
        <v>0.80054362397013346</v>
      </c>
      <c r="R17" s="133"/>
      <c r="S17" s="133"/>
      <c r="T17" s="133"/>
      <c r="U17" s="133"/>
      <c r="V17" s="133"/>
      <c r="W17" s="133"/>
      <c r="X17" s="131">
        <f>SUM(X18:X29)</f>
        <v>4.9895647516342061</v>
      </c>
      <c r="Y17" s="133"/>
      <c r="Z17" s="133"/>
      <c r="AA17" s="133"/>
      <c r="AB17" s="133"/>
      <c r="AC17" s="133"/>
      <c r="AD17" s="133"/>
      <c r="AE17" s="131">
        <f>SUM(AE18:AE29)</f>
        <v>5.4398552780870961</v>
      </c>
      <c r="AF17" s="133"/>
      <c r="AG17" s="133"/>
      <c r="AH17" s="133"/>
      <c r="AI17" s="133"/>
      <c r="AJ17" s="133"/>
      <c r="AK17" s="133"/>
      <c r="AL17" s="131">
        <f>SUM(AL18:AL29)</f>
        <v>11.229963653691437</v>
      </c>
      <c r="AM17" s="122"/>
      <c r="AN17" s="122"/>
    </row>
    <row r="18" spans="1:40" s="34" customFormat="1" ht="23.25" customHeight="1" x14ac:dyDescent="0.25">
      <c r="A18" s="119" t="str">
        <f>'Приложение 1'!A17</f>
        <v>1.1.</v>
      </c>
      <c r="B18" s="60" t="str">
        <f>'Приложение 1'!B17</f>
        <v>Рабочие станции</v>
      </c>
      <c r="C18" s="119" t="str">
        <f>'Приложение 1'!C17</f>
        <v>K_S01</v>
      </c>
      <c r="D18" s="30"/>
      <c r="E18" s="30"/>
      <c r="F18" s="30"/>
      <c r="G18" s="30"/>
      <c r="H18" s="30"/>
      <c r="I18" s="30"/>
      <c r="J18" s="130">
        <f>AL18</f>
        <v>0.80054362397013346</v>
      </c>
      <c r="K18" s="30"/>
      <c r="L18" s="30"/>
      <c r="M18" s="30"/>
      <c r="N18" s="30"/>
      <c r="O18" s="30"/>
      <c r="P18" s="30"/>
      <c r="Q18" s="130">
        <f>'Приложение 1'!K17/1.2</f>
        <v>0.80054362397013346</v>
      </c>
      <c r="R18" s="30"/>
      <c r="S18" s="30"/>
      <c r="T18" s="30"/>
      <c r="U18" s="30"/>
      <c r="V18" s="30"/>
      <c r="W18" s="30"/>
      <c r="X18" s="130">
        <f>'Приложение 1'!P17/1.2</f>
        <v>0</v>
      </c>
      <c r="Y18" s="30"/>
      <c r="Z18" s="30"/>
      <c r="AA18" s="30"/>
      <c r="AB18" s="30"/>
      <c r="AC18" s="30"/>
      <c r="AD18" s="30"/>
      <c r="AE18" s="130">
        <f>'Приложение 1'!U17/1.2</f>
        <v>0</v>
      </c>
      <c r="AF18" s="30"/>
      <c r="AG18" s="30"/>
      <c r="AH18" s="30"/>
      <c r="AI18" s="30"/>
      <c r="AJ18" s="30"/>
      <c r="AK18" s="30"/>
      <c r="AL18" s="130">
        <f>AE18+X18+Q18</f>
        <v>0.80054362397013346</v>
      </c>
      <c r="AM18" s="140"/>
      <c r="AN18" s="108"/>
    </row>
    <row r="19" spans="1:40" s="34" customFormat="1" ht="30.95" customHeight="1" x14ac:dyDescent="0.25">
      <c r="A19" s="119" t="str">
        <f>'Приложение 1'!A18</f>
        <v>1.2.</v>
      </c>
      <c r="B19" s="145" t="str">
        <f>'Приложение 1'!B18</f>
        <v>Телекоммуникационное и сетевое оборудование (коммутатор Cisco)</v>
      </c>
      <c r="C19" s="119" t="str">
        <f>'Приложение 1'!C18</f>
        <v>K_S02</v>
      </c>
      <c r="D19" s="30"/>
      <c r="E19" s="30"/>
      <c r="F19" s="30"/>
      <c r="G19" s="30"/>
      <c r="H19" s="30"/>
      <c r="I19" s="30"/>
      <c r="J19" s="130">
        <f t="shared" ref="J19:J28" si="0">AL19</f>
        <v>1.1595288994679969</v>
      </c>
      <c r="K19" s="30"/>
      <c r="L19" s="30"/>
      <c r="M19" s="30"/>
      <c r="N19" s="30"/>
      <c r="O19" s="30"/>
      <c r="P19" s="30"/>
      <c r="Q19" s="130">
        <f>'Приложение 1'!K18/1.2</f>
        <v>0</v>
      </c>
      <c r="R19" s="30"/>
      <c r="S19" s="30"/>
      <c r="T19" s="30"/>
      <c r="U19" s="30"/>
      <c r="V19" s="30"/>
      <c r="W19" s="30"/>
      <c r="X19" s="130">
        <f>'Приложение 1'!P18/1.2</f>
        <v>0.87327211834026686</v>
      </c>
      <c r="Y19" s="30"/>
      <c r="Z19" s="30"/>
      <c r="AA19" s="30"/>
      <c r="AB19" s="30"/>
      <c r="AC19" s="30"/>
      <c r="AD19" s="30"/>
      <c r="AE19" s="130">
        <f>'Приложение 1'!U18/1.2</f>
        <v>0.28625678112773001</v>
      </c>
      <c r="AF19" s="30"/>
      <c r="AG19" s="30"/>
      <c r="AH19" s="30"/>
      <c r="AI19" s="30"/>
      <c r="AJ19" s="30"/>
      <c r="AK19" s="30"/>
      <c r="AL19" s="130">
        <f t="shared" ref="AL19:AL28" si="1">AE19+X19+Q19</f>
        <v>1.1595288994679969</v>
      </c>
      <c r="AM19" s="146"/>
      <c r="AN19" s="146"/>
    </row>
    <row r="20" spans="1:40" s="34" customFormat="1" ht="30.95" customHeight="1" x14ac:dyDescent="0.25">
      <c r="A20" s="119" t="str">
        <f>'Приложение 1'!A19</f>
        <v>1.3.</v>
      </c>
      <c r="B20" s="145" t="str">
        <f>'Приложение 1'!B19</f>
        <v>Телекоммуникационное и сетевое оборудование (маршрутизатор Cisco)</v>
      </c>
      <c r="C20" s="119" t="str">
        <f>'Приложение 1'!C19</f>
        <v>K_S03</v>
      </c>
      <c r="D20" s="30"/>
      <c r="E20" s="30"/>
      <c r="F20" s="30"/>
      <c r="G20" s="30"/>
      <c r="H20" s="30"/>
      <c r="I20" s="30"/>
      <c r="J20" s="130">
        <f t="shared" si="0"/>
        <v>0.80174051201236618</v>
      </c>
      <c r="K20" s="30"/>
      <c r="L20" s="30"/>
      <c r="M20" s="30"/>
      <c r="N20" s="30"/>
      <c r="O20" s="30"/>
      <c r="P20" s="30"/>
      <c r="Q20" s="130">
        <f>'Приложение 1'!K19/1.2</f>
        <v>0</v>
      </c>
      <c r="R20" s="30"/>
      <c r="S20" s="30"/>
      <c r="T20" s="30"/>
      <c r="U20" s="30"/>
      <c r="V20" s="30"/>
      <c r="W20" s="30"/>
      <c r="X20" s="130">
        <f>'Приложение 1'!P19/1.2</f>
        <v>0.56543781158684459</v>
      </c>
      <c r="Y20" s="30"/>
      <c r="Z20" s="30"/>
      <c r="AA20" s="30"/>
      <c r="AB20" s="30"/>
      <c r="AC20" s="30"/>
      <c r="AD20" s="30"/>
      <c r="AE20" s="130">
        <f>'Приложение 1'!U19/1.2</f>
        <v>0.23630270042552165</v>
      </c>
      <c r="AF20" s="30"/>
      <c r="AG20" s="30"/>
      <c r="AH20" s="30"/>
      <c r="AI20" s="30"/>
      <c r="AJ20" s="30"/>
      <c r="AK20" s="30"/>
      <c r="AL20" s="130">
        <f t="shared" si="1"/>
        <v>0.80174051201236618</v>
      </c>
      <c r="AM20" s="146"/>
      <c r="AN20" s="146"/>
    </row>
    <row r="21" spans="1:40" s="34" customFormat="1" ht="30.95" customHeight="1" x14ac:dyDescent="0.25">
      <c r="A21" s="119" t="str">
        <f>'Приложение 1'!A20</f>
        <v>1.4.</v>
      </c>
      <c r="B21" s="145" t="str">
        <f>'Приложение 1'!B20</f>
        <v>Серверное оборудование (вычислительный сервер Cisco UCS B200 M5)</v>
      </c>
      <c r="C21" s="119" t="str">
        <f>'Приложение 1'!C20</f>
        <v>K_S04</v>
      </c>
      <c r="D21" s="30"/>
      <c r="E21" s="30"/>
      <c r="F21" s="30"/>
      <c r="G21" s="30"/>
      <c r="H21" s="30"/>
      <c r="I21" s="30"/>
      <c r="J21" s="130">
        <f t="shared" si="0"/>
        <v>1.9536428352341337</v>
      </c>
      <c r="K21" s="30"/>
      <c r="L21" s="30"/>
      <c r="M21" s="30"/>
      <c r="N21" s="30"/>
      <c r="O21" s="30"/>
      <c r="P21" s="30"/>
      <c r="Q21" s="130">
        <f>'Приложение 1'!K20/1.2</f>
        <v>0</v>
      </c>
      <c r="R21" s="30"/>
      <c r="S21" s="30"/>
      <c r="T21" s="30"/>
      <c r="U21" s="30"/>
      <c r="V21" s="30"/>
      <c r="W21" s="30"/>
      <c r="X21" s="130">
        <f>'Приложение 1'!P20/1.2</f>
        <v>1.9536428352341337</v>
      </c>
      <c r="Y21" s="30"/>
      <c r="Z21" s="30"/>
      <c r="AA21" s="30"/>
      <c r="AB21" s="30"/>
      <c r="AC21" s="30"/>
      <c r="AD21" s="30"/>
      <c r="AE21" s="130">
        <f>'Приложение 1'!U20/1.2</f>
        <v>0</v>
      </c>
      <c r="AF21" s="30"/>
      <c r="AG21" s="30"/>
      <c r="AH21" s="30"/>
      <c r="AI21" s="30"/>
      <c r="AJ21" s="30"/>
      <c r="AK21" s="30"/>
      <c r="AL21" s="130">
        <f t="shared" si="1"/>
        <v>1.9536428352341337</v>
      </c>
      <c r="AM21" s="146"/>
      <c r="AN21" s="146"/>
    </row>
    <row r="22" spans="1:40" s="34" customFormat="1" ht="24" customHeight="1" x14ac:dyDescent="0.25">
      <c r="A22" s="119" t="str">
        <f>'Приложение 1'!A21</f>
        <v>1.5.</v>
      </c>
      <c r="B22" s="145" t="str">
        <f>'Приложение 1'!B21</f>
        <v>ИБП APC SRC2KI Smart-UPS RC 2000VA 1600W (SRC2KI)</v>
      </c>
      <c r="C22" s="119" t="str">
        <f>'Приложение 1'!C21</f>
        <v>К_01</v>
      </c>
      <c r="D22" s="30"/>
      <c r="E22" s="30"/>
      <c r="F22" s="30"/>
      <c r="G22" s="30"/>
      <c r="H22" s="30"/>
      <c r="I22" s="30"/>
      <c r="J22" s="130">
        <f t="shared" si="0"/>
        <v>0.17495936679936006</v>
      </c>
      <c r="K22" s="30"/>
      <c r="L22" s="30"/>
      <c r="M22" s="30"/>
      <c r="N22" s="30"/>
      <c r="O22" s="30"/>
      <c r="P22" s="30"/>
      <c r="Q22" s="130">
        <f>'Приложение 1'!K21/1.2</f>
        <v>0</v>
      </c>
      <c r="R22" s="30"/>
      <c r="S22" s="30"/>
      <c r="T22" s="30"/>
      <c r="U22" s="30"/>
      <c r="V22" s="30"/>
      <c r="W22" s="30"/>
      <c r="X22" s="130">
        <f>'Приложение 1'!P21/1.2</f>
        <v>0.17495936679936006</v>
      </c>
      <c r="Y22" s="30"/>
      <c r="Z22" s="30"/>
      <c r="AA22" s="30"/>
      <c r="AB22" s="30"/>
      <c r="AC22" s="30"/>
      <c r="AD22" s="30"/>
      <c r="AE22" s="130">
        <f>'Приложение 1'!U21/1.2</f>
        <v>0</v>
      </c>
      <c r="AF22" s="30"/>
      <c r="AG22" s="30"/>
      <c r="AH22" s="30"/>
      <c r="AI22" s="30"/>
      <c r="AJ22" s="30"/>
      <c r="AK22" s="30"/>
      <c r="AL22" s="130">
        <f t="shared" si="1"/>
        <v>0.17495936679936006</v>
      </c>
      <c r="AM22" s="146"/>
      <c r="AN22" s="146"/>
    </row>
    <row r="23" spans="1:40" s="34" customFormat="1" ht="31.5" x14ac:dyDescent="0.25">
      <c r="A23" s="119" t="str">
        <f>'Приложение 1'!A22</f>
        <v>1.6.</v>
      </c>
      <c r="B23" s="145" t="str">
        <f>'Приложение 1'!B22</f>
        <v>Ленточная библиотека HPE STOREEVER MSL2024 LTO-7 15000 SAS (P9G69A)</v>
      </c>
      <c r="C23" s="119" t="str">
        <f>'Приложение 1'!C22</f>
        <v>К_02</v>
      </c>
      <c r="D23" s="30"/>
      <c r="E23" s="30"/>
      <c r="F23" s="30"/>
      <c r="G23" s="30"/>
      <c r="H23" s="30"/>
      <c r="I23" s="30"/>
      <c r="J23" s="130">
        <f t="shared" si="0"/>
        <v>0.32085106298197341</v>
      </c>
      <c r="K23" s="30"/>
      <c r="L23" s="30"/>
      <c r="M23" s="30"/>
      <c r="N23" s="30"/>
      <c r="O23" s="30"/>
      <c r="P23" s="30"/>
      <c r="Q23" s="130">
        <f>'Приложение 1'!K22/1.2</f>
        <v>0</v>
      </c>
      <c r="R23" s="30"/>
      <c r="S23" s="30"/>
      <c r="T23" s="30"/>
      <c r="U23" s="30"/>
      <c r="V23" s="30"/>
      <c r="W23" s="30"/>
      <c r="X23" s="130">
        <f>'Приложение 1'!P22/1.2</f>
        <v>0.32085106298197341</v>
      </c>
      <c r="Y23" s="30"/>
      <c r="Z23" s="30"/>
      <c r="AA23" s="30"/>
      <c r="AB23" s="30"/>
      <c r="AC23" s="30"/>
      <c r="AD23" s="30"/>
      <c r="AE23" s="130">
        <f>'Приложение 1'!U22/1.2</f>
        <v>0</v>
      </c>
      <c r="AF23" s="30"/>
      <c r="AG23" s="30"/>
      <c r="AH23" s="30"/>
      <c r="AI23" s="30"/>
      <c r="AJ23" s="30"/>
      <c r="AK23" s="30"/>
      <c r="AL23" s="130">
        <f t="shared" si="1"/>
        <v>0.32085106298197341</v>
      </c>
      <c r="AM23" s="146"/>
      <c r="AN23" s="146"/>
    </row>
    <row r="24" spans="1:40" s="34" customFormat="1" ht="43.5" customHeight="1" x14ac:dyDescent="0.25">
      <c r="A24" s="119" t="str">
        <f>'Приложение 1'!A23</f>
        <v>1.7.</v>
      </c>
      <c r="B24" s="145" t="str">
        <f>'Приложение 1'!B23</f>
        <v>Система хранения данных (СХД) HPE MSA 1050 8Gb Fibre Channel Dual Controller SFF Storage (Q2R19A)</v>
      </c>
      <c r="C24" s="119" t="str">
        <f>'Приложение 1'!C23</f>
        <v>К_03</v>
      </c>
      <c r="D24" s="30"/>
      <c r="E24" s="30"/>
      <c r="F24" s="30"/>
      <c r="G24" s="30"/>
      <c r="H24" s="30"/>
      <c r="I24" s="30"/>
      <c r="J24" s="130">
        <f t="shared" si="0"/>
        <v>1.1014015566916269</v>
      </c>
      <c r="K24" s="30"/>
      <c r="L24" s="30"/>
      <c r="M24" s="30"/>
      <c r="N24" s="30"/>
      <c r="O24" s="30"/>
      <c r="P24" s="30"/>
      <c r="Q24" s="130">
        <f>'Приложение 1'!K23/1.2</f>
        <v>0</v>
      </c>
      <c r="R24" s="30"/>
      <c r="S24" s="30"/>
      <c r="T24" s="30"/>
      <c r="U24" s="30"/>
      <c r="V24" s="30"/>
      <c r="W24" s="30"/>
      <c r="X24" s="130">
        <f>'Приложение 1'!P23/1.2</f>
        <v>1.1014015566916269</v>
      </c>
      <c r="Y24" s="30"/>
      <c r="Z24" s="30"/>
      <c r="AA24" s="30"/>
      <c r="AB24" s="30"/>
      <c r="AC24" s="30"/>
      <c r="AD24" s="30"/>
      <c r="AE24" s="130">
        <f>'Приложение 1'!U23/1.2</f>
        <v>0</v>
      </c>
      <c r="AF24" s="30"/>
      <c r="AG24" s="30"/>
      <c r="AH24" s="30"/>
      <c r="AI24" s="30"/>
      <c r="AJ24" s="30"/>
      <c r="AK24" s="30"/>
      <c r="AL24" s="130">
        <f t="shared" si="1"/>
        <v>1.1014015566916269</v>
      </c>
      <c r="AM24" s="146"/>
      <c r="AN24" s="146"/>
    </row>
    <row r="25" spans="1:40" s="34" customFormat="1" ht="23.25" customHeight="1" x14ac:dyDescent="0.25">
      <c r="A25" s="119" t="str">
        <f>'Приложение 1'!A24</f>
        <v>1.8.</v>
      </c>
      <c r="B25" s="145" t="str">
        <f>'Приложение 1'!B24</f>
        <v>МФУ HP LaserJet Enterprise 700 M725dn (CF066A)</v>
      </c>
      <c r="C25" s="119" t="str">
        <f>'Приложение 1'!C24</f>
        <v>К_04</v>
      </c>
      <c r="D25" s="30"/>
      <c r="E25" s="30"/>
      <c r="F25" s="30"/>
      <c r="G25" s="30"/>
      <c r="H25" s="30"/>
      <c r="I25" s="30"/>
      <c r="J25" s="130">
        <f t="shared" si="0"/>
        <v>0.53956789378078585</v>
      </c>
      <c r="K25" s="30"/>
      <c r="L25" s="30"/>
      <c r="M25" s="30"/>
      <c r="N25" s="30"/>
      <c r="O25" s="30"/>
      <c r="P25" s="30"/>
      <c r="Q25" s="130">
        <f>'Приложение 1'!K24/1.2</f>
        <v>0</v>
      </c>
      <c r="R25" s="30"/>
      <c r="S25" s="30"/>
      <c r="T25" s="30"/>
      <c r="U25" s="30"/>
      <c r="V25" s="30"/>
      <c r="W25" s="30"/>
      <c r="X25" s="130">
        <f>'Приложение 1'!P24/1.2</f>
        <v>0</v>
      </c>
      <c r="Y25" s="30"/>
      <c r="Z25" s="30"/>
      <c r="AA25" s="30"/>
      <c r="AB25" s="30"/>
      <c r="AC25" s="30"/>
      <c r="AD25" s="30"/>
      <c r="AE25" s="130">
        <f>'Приложение 1'!U24/1.2</f>
        <v>0.53956789378078585</v>
      </c>
      <c r="AF25" s="30"/>
      <c r="AG25" s="30"/>
      <c r="AH25" s="30"/>
      <c r="AI25" s="30"/>
      <c r="AJ25" s="30"/>
      <c r="AK25" s="30"/>
      <c r="AL25" s="130">
        <f t="shared" si="1"/>
        <v>0.53956789378078585</v>
      </c>
      <c r="AM25" s="146"/>
      <c r="AN25" s="146"/>
    </row>
    <row r="26" spans="1:40" s="34" customFormat="1" ht="23.25" customHeight="1" x14ac:dyDescent="0.25">
      <c r="A26" s="119" t="str">
        <f>'Приложение 1'!A25</f>
        <v>1.9.</v>
      </c>
      <c r="B26" s="145" t="str">
        <f>'Приложение 1'!B25</f>
        <v>Маршрутизатор Cisco ISR4431/K9</v>
      </c>
      <c r="C26" s="119" t="str">
        <f>'Приложение 1'!C25</f>
        <v>К_05</v>
      </c>
      <c r="D26" s="30"/>
      <c r="E26" s="30"/>
      <c r="F26" s="30"/>
      <c r="G26" s="30"/>
      <c r="H26" s="30"/>
      <c r="I26" s="30"/>
      <c r="J26" s="130">
        <f t="shared" si="0"/>
        <v>0.33852659130162582</v>
      </c>
      <c r="K26" s="30"/>
      <c r="L26" s="30"/>
      <c r="M26" s="30"/>
      <c r="N26" s="30"/>
      <c r="O26" s="30"/>
      <c r="P26" s="30"/>
      <c r="Q26" s="130">
        <f>'Приложение 1'!K25/1.2</f>
        <v>0</v>
      </c>
      <c r="R26" s="30"/>
      <c r="S26" s="30"/>
      <c r="T26" s="30"/>
      <c r="U26" s="30"/>
      <c r="V26" s="30"/>
      <c r="W26" s="30"/>
      <c r="X26" s="130">
        <f>'Приложение 1'!P25/1.2</f>
        <v>0</v>
      </c>
      <c r="Y26" s="30"/>
      <c r="Z26" s="30"/>
      <c r="AA26" s="30"/>
      <c r="AB26" s="30"/>
      <c r="AC26" s="30"/>
      <c r="AD26" s="30"/>
      <c r="AE26" s="130">
        <f>'Приложение 1'!U25/1.2</f>
        <v>0.33852659130162582</v>
      </c>
      <c r="AF26" s="30"/>
      <c r="AG26" s="30"/>
      <c r="AH26" s="30"/>
      <c r="AI26" s="30"/>
      <c r="AJ26" s="30"/>
      <c r="AK26" s="30"/>
      <c r="AL26" s="130">
        <f t="shared" si="1"/>
        <v>0.33852659130162582</v>
      </c>
      <c r="AM26" s="146"/>
      <c r="AN26" s="146"/>
    </row>
    <row r="27" spans="1:40" s="34" customFormat="1" ht="23.25" customHeight="1" x14ac:dyDescent="0.25">
      <c r="A27" s="119" t="str">
        <f>'Приложение 1'!A26</f>
        <v>1.10.</v>
      </c>
      <c r="B27" s="145" t="str">
        <f>'Приложение 1'!B26</f>
        <v>Моноблок HP ProOne 440 G3 (1KN99EA)</v>
      </c>
      <c r="C27" s="119" t="str">
        <f>'Приложение 1'!C26</f>
        <v>К_06</v>
      </c>
      <c r="D27" s="30"/>
      <c r="E27" s="30"/>
      <c r="F27" s="30"/>
      <c r="G27" s="30"/>
      <c r="H27" s="30"/>
      <c r="I27" s="30"/>
      <c r="J27" s="130">
        <f t="shared" si="0"/>
        <v>1.8290616401353541</v>
      </c>
      <c r="K27" s="30"/>
      <c r="L27" s="30"/>
      <c r="M27" s="30"/>
      <c r="N27" s="30"/>
      <c r="O27" s="30"/>
      <c r="P27" s="30"/>
      <c r="Q27" s="130">
        <f>'Приложение 1'!K26/1.2</f>
        <v>0</v>
      </c>
      <c r="R27" s="30"/>
      <c r="S27" s="30"/>
      <c r="T27" s="30"/>
      <c r="U27" s="30"/>
      <c r="V27" s="30"/>
      <c r="W27" s="30"/>
      <c r="X27" s="130">
        <f>'Приложение 1'!P26/1.2</f>
        <v>0</v>
      </c>
      <c r="Y27" s="30"/>
      <c r="Z27" s="30"/>
      <c r="AA27" s="30"/>
      <c r="AB27" s="30"/>
      <c r="AC27" s="30"/>
      <c r="AD27" s="30"/>
      <c r="AE27" s="130">
        <f>'Приложение 1'!U26/1.2</f>
        <v>1.8290616401353541</v>
      </c>
      <c r="AF27" s="30"/>
      <c r="AG27" s="30"/>
      <c r="AH27" s="30"/>
      <c r="AI27" s="30"/>
      <c r="AJ27" s="30"/>
      <c r="AK27" s="30"/>
      <c r="AL27" s="130">
        <f t="shared" si="1"/>
        <v>1.8290616401353541</v>
      </c>
      <c r="AM27" s="146"/>
      <c r="AN27" s="146"/>
    </row>
    <row r="28" spans="1:40" s="34" customFormat="1" ht="23.25" customHeight="1" x14ac:dyDescent="0.25">
      <c r="A28" s="119" t="str">
        <f>'Приложение 1'!A27</f>
        <v>1.11.</v>
      </c>
      <c r="B28" s="145" t="str">
        <f>'Приложение 1'!B27</f>
        <v>PowerEdge R740XD Server</v>
      </c>
      <c r="C28" s="119" t="str">
        <f>'Приложение 1'!C27</f>
        <v>К_07</v>
      </c>
      <c r="D28" s="30"/>
      <c r="E28" s="30"/>
      <c r="F28" s="30"/>
      <c r="G28" s="30"/>
      <c r="H28" s="30"/>
      <c r="I28" s="30"/>
      <c r="J28" s="130">
        <f t="shared" si="0"/>
        <v>2.2101396713160786</v>
      </c>
      <c r="K28" s="30"/>
      <c r="L28" s="30"/>
      <c r="M28" s="30"/>
      <c r="N28" s="30"/>
      <c r="O28" s="30"/>
      <c r="P28" s="30"/>
      <c r="Q28" s="130">
        <f>'Приложение 1'!K27/1.2</f>
        <v>0</v>
      </c>
      <c r="R28" s="30"/>
      <c r="S28" s="30"/>
      <c r="T28" s="30"/>
      <c r="U28" s="30"/>
      <c r="V28" s="30"/>
      <c r="W28" s="30"/>
      <c r="X28" s="130">
        <f>'Приложение 1'!P27/1.2</f>
        <v>0</v>
      </c>
      <c r="Y28" s="30"/>
      <c r="Z28" s="30"/>
      <c r="AA28" s="30"/>
      <c r="AB28" s="30"/>
      <c r="AC28" s="30"/>
      <c r="AD28" s="30"/>
      <c r="AE28" s="130">
        <f>'Приложение 1'!U27/1.2</f>
        <v>2.2101396713160786</v>
      </c>
      <c r="AF28" s="30"/>
      <c r="AG28" s="30"/>
      <c r="AH28" s="30"/>
      <c r="AI28" s="30"/>
      <c r="AJ28" s="30"/>
      <c r="AK28" s="30"/>
      <c r="AL28" s="130">
        <f t="shared" si="1"/>
        <v>2.2101396713160786</v>
      </c>
      <c r="AM28" s="146"/>
      <c r="AN28" s="146"/>
    </row>
    <row r="29" spans="1:40" s="34" customFormat="1" ht="18" customHeight="1" x14ac:dyDescent="0.25">
      <c r="A29" s="119"/>
      <c r="B29" s="60"/>
      <c r="C29" s="119"/>
      <c r="D29" s="30"/>
      <c r="E29" s="30"/>
      <c r="F29" s="30"/>
      <c r="G29" s="30"/>
      <c r="H29" s="30"/>
      <c r="I29" s="30"/>
      <c r="J29" s="130"/>
      <c r="K29" s="30"/>
      <c r="L29" s="30"/>
      <c r="M29" s="30"/>
      <c r="N29" s="30"/>
      <c r="O29" s="30"/>
      <c r="P29" s="30"/>
      <c r="Q29" s="130"/>
      <c r="R29" s="30"/>
      <c r="S29" s="30"/>
      <c r="T29" s="30"/>
      <c r="U29" s="30"/>
      <c r="V29" s="30"/>
      <c r="W29" s="30"/>
      <c r="X29" s="130"/>
      <c r="Y29" s="30"/>
      <c r="Z29" s="30"/>
      <c r="AA29" s="30"/>
      <c r="AB29" s="30"/>
      <c r="AC29" s="30"/>
      <c r="AD29" s="30"/>
      <c r="AE29" s="130"/>
      <c r="AF29" s="30"/>
      <c r="AG29" s="30"/>
      <c r="AH29" s="30"/>
      <c r="AI29" s="30"/>
      <c r="AJ29" s="30"/>
      <c r="AK29" s="30"/>
      <c r="AL29" s="130"/>
      <c r="AM29" s="140"/>
      <c r="AN29" s="108"/>
    </row>
    <row r="30" spans="1:40" s="123" customFormat="1" ht="24" customHeight="1" x14ac:dyDescent="0.25">
      <c r="A30" s="120">
        <f>'Приложение 1'!A29</f>
        <v>2</v>
      </c>
      <c r="B30" s="121" t="str">
        <f>'Приложение 1'!B29</f>
        <v>Оснащение интеллектуальной системой учета</v>
      </c>
      <c r="C30" s="120"/>
      <c r="D30" s="133"/>
      <c r="E30" s="133"/>
      <c r="F30" s="133"/>
      <c r="G30" s="133"/>
      <c r="H30" s="133"/>
      <c r="I30" s="133"/>
      <c r="J30" s="131">
        <f>SUM(J31:J31)</f>
        <v>577.97820243756905</v>
      </c>
      <c r="K30" s="133"/>
      <c r="L30" s="133"/>
      <c r="M30" s="133"/>
      <c r="N30" s="133"/>
      <c r="O30" s="133"/>
      <c r="P30" s="133"/>
      <c r="Q30" s="131">
        <f>SUM(Q31:Q31)</f>
        <v>11.136645416666667</v>
      </c>
      <c r="R30" s="133"/>
      <c r="S30" s="133"/>
      <c r="T30" s="133"/>
      <c r="U30" s="133"/>
      <c r="V30" s="133"/>
      <c r="W30" s="133"/>
      <c r="X30" s="131">
        <f>SUM(X31:X31)</f>
        <v>276.55659819233341</v>
      </c>
      <c r="Y30" s="133"/>
      <c r="Z30" s="133"/>
      <c r="AA30" s="133"/>
      <c r="AB30" s="133"/>
      <c r="AC30" s="133"/>
      <c r="AD30" s="133"/>
      <c r="AE30" s="131">
        <f>SUM(AE31:AE31)</f>
        <v>290.28495882856896</v>
      </c>
      <c r="AF30" s="133"/>
      <c r="AG30" s="133"/>
      <c r="AH30" s="133"/>
      <c r="AI30" s="133"/>
      <c r="AJ30" s="133"/>
      <c r="AK30" s="133"/>
      <c r="AL30" s="131">
        <f>SUM(AL31:AL31)</f>
        <v>577.97820243756905</v>
      </c>
      <c r="AM30" s="122"/>
      <c r="AN30" s="122"/>
    </row>
    <row r="31" spans="1:40" s="34" customFormat="1" ht="31.5" x14ac:dyDescent="0.25">
      <c r="A31" s="119" t="str">
        <f>'Приложение 1'!A30</f>
        <v>2.1.</v>
      </c>
      <c r="B31" s="60" t="str">
        <f>'Приложение 1'!B30</f>
        <v xml:space="preserve">Оборудование многоквартирных жилых домов интеллектуальной системой учета </v>
      </c>
      <c r="C31" s="119" t="str">
        <f>'Приложение 1'!C30</f>
        <v>K_S05</v>
      </c>
      <c r="D31" s="30"/>
      <c r="E31" s="30"/>
      <c r="F31" s="30"/>
      <c r="G31" s="30"/>
      <c r="H31" s="30"/>
      <c r="I31" s="30"/>
      <c r="J31" s="130">
        <f>AL31</f>
        <v>577.97820243756905</v>
      </c>
      <c r="K31" s="30"/>
      <c r="L31" s="30"/>
      <c r="M31" s="30"/>
      <c r="N31" s="30"/>
      <c r="O31" s="30"/>
      <c r="P31" s="30"/>
      <c r="Q31" s="130">
        <f>'Приложение 1'!K30/1.2</f>
        <v>11.136645416666667</v>
      </c>
      <c r="R31" s="30"/>
      <c r="S31" s="30"/>
      <c r="T31" s="30"/>
      <c r="U31" s="30"/>
      <c r="V31" s="30"/>
      <c r="W31" s="30"/>
      <c r="X31" s="130">
        <f>'Приложение 1'!P30/1.2</f>
        <v>276.55659819233341</v>
      </c>
      <c r="Y31" s="30"/>
      <c r="Z31" s="30"/>
      <c r="AA31" s="30"/>
      <c r="AB31" s="30"/>
      <c r="AC31" s="30"/>
      <c r="AD31" s="30"/>
      <c r="AE31" s="130">
        <f>'Приложение 1'!U30/1.2</f>
        <v>290.28495882856896</v>
      </c>
      <c r="AF31" s="30"/>
      <c r="AG31" s="30"/>
      <c r="AH31" s="30"/>
      <c r="AI31" s="30"/>
      <c r="AJ31" s="30"/>
      <c r="AK31" s="30"/>
      <c r="AL31" s="130">
        <f>AE31+X31+Q31</f>
        <v>577.97820243756905</v>
      </c>
      <c r="AM31" s="140"/>
      <c r="AN31" s="108"/>
    </row>
    <row r="32" spans="1:40" s="139" customFormat="1" x14ac:dyDescent="0.25">
      <c r="A32" s="119"/>
      <c r="B32" s="138"/>
      <c r="C32" s="119"/>
      <c r="D32" s="30"/>
      <c r="E32" s="30"/>
      <c r="F32" s="30"/>
      <c r="G32" s="30"/>
      <c r="H32" s="30"/>
      <c r="I32" s="30"/>
      <c r="J32" s="130"/>
      <c r="K32" s="30"/>
      <c r="L32" s="30"/>
      <c r="M32" s="30"/>
      <c r="N32" s="30"/>
      <c r="O32" s="30"/>
      <c r="P32" s="30"/>
      <c r="Q32" s="130"/>
      <c r="R32" s="30"/>
      <c r="S32" s="30"/>
      <c r="T32" s="30"/>
      <c r="U32" s="30"/>
      <c r="V32" s="30"/>
      <c r="W32" s="30"/>
      <c r="X32" s="130"/>
      <c r="Y32" s="30"/>
      <c r="Z32" s="30"/>
      <c r="AA32" s="30"/>
      <c r="AB32" s="30"/>
      <c r="AC32" s="30"/>
      <c r="AD32" s="30"/>
      <c r="AE32" s="130"/>
      <c r="AF32" s="30"/>
      <c r="AG32" s="30"/>
      <c r="AH32" s="30"/>
      <c r="AI32" s="30"/>
      <c r="AJ32" s="30"/>
      <c r="AK32" s="30"/>
      <c r="AL32" s="130"/>
      <c r="AM32" s="140"/>
    </row>
    <row r="33" spans="1:40" s="123" customFormat="1" x14ac:dyDescent="0.25">
      <c r="A33" s="120"/>
      <c r="B33" s="121" t="str">
        <f>'Приложение 1'!B34</f>
        <v>ИТОГО</v>
      </c>
      <c r="C33" s="120"/>
      <c r="D33" s="133"/>
      <c r="E33" s="133"/>
      <c r="F33" s="133"/>
      <c r="G33" s="133"/>
      <c r="H33" s="133"/>
      <c r="I33" s="133"/>
      <c r="J33" s="131">
        <f>J30+J17</f>
        <v>589.20816609126052</v>
      </c>
      <c r="K33" s="133"/>
      <c r="L33" s="133"/>
      <c r="M33" s="133"/>
      <c r="N33" s="133"/>
      <c r="O33" s="133"/>
      <c r="P33" s="133"/>
      <c r="Q33" s="131">
        <f>Q30+Q17</f>
        <v>11.937189040636801</v>
      </c>
      <c r="R33" s="133"/>
      <c r="S33" s="133"/>
      <c r="T33" s="133"/>
      <c r="U33" s="133"/>
      <c r="V33" s="133"/>
      <c r="W33" s="133"/>
      <c r="X33" s="131">
        <f>X30+X17</f>
        <v>281.5461629439676</v>
      </c>
      <c r="Y33" s="133"/>
      <c r="Z33" s="133"/>
      <c r="AA33" s="133"/>
      <c r="AB33" s="133"/>
      <c r="AC33" s="133"/>
      <c r="AD33" s="133"/>
      <c r="AE33" s="131">
        <f>AE30+AE17</f>
        <v>295.72481410665608</v>
      </c>
      <c r="AF33" s="133"/>
      <c r="AG33" s="133"/>
      <c r="AH33" s="133"/>
      <c r="AI33" s="133"/>
      <c r="AJ33" s="133"/>
      <c r="AK33" s="133"/>
      <c r="AL33" s="131">
        <f>AL30+AL17</f>
        <v>589.20816609126052</v>
      </c>
      <c r="AM33" s="122"/>
      <c r="AN33" s="122"/>
    </row>
  </sheetData>
  <mergeCells count="19">
    <mergeCell ref="A6:X6"/>
    <mergeCell ref="A7:X7"/>
    <mergeCell ref="A9:X9"/>
    <mergeCell ref="A10:X10"/>
    <mergeCell ref="A11:X11"/>
    <mergeCell ref="K12:AL12"/>
    <mergeCell ref="R13:X13"/>
    <mergeCell ref="A12:A15"/>
    <mergeCell ref="K13:Q13"/>
    <mergeCell ref="AF13:AL13"/>
    <mergeCell ref="R14:X14"/>
    <mergeCell ref="D12:J13"/>
    <mergeCell ref="C12:C15"/>
    <mergeCell ref="B12:B15"/>
    <mergeCell ref="K14:Q14"/>
    <mergeCell ref="Y13:AE13"/>
    <mergeCell ref="Y14:AE14"/>
    <mergeCell ref="AF14:AL14"/>
    <mergeCell ref="D14:J14"/>
  </mergeCells>
  <pageMargins left="0.55118110236220474" right="0.35433070866141736" top="0.59055118110236227" bottom="0.35433070866141736" header="0.31496062992125984" footer="0.15748031496062992"/>
  <pageSetup paperSize="8" scale="65" orientation="landscape" r:id="rId1"/>
  <headerFooter differentFirst="1">
    <oddHeader>&amp;C5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ColWidth="9" defaultRowHeight="12" x14ac:dyDescent="0.2"/>
  <cols>
    <col min="1" max="1" width="9.75" style="9" customWidth="1"/>
    <col min="2" max="2" width="60.75" style="9" customWidth="1"/>
    <col min="3" max="3" width="12.75" style="9" customWidth="1"/>
    <col min="4" max="4" width="8.125" style="9" customWidth="1"/>
    <col min="5" max="5" width="8.125" style="9" hidden="1" customWidth="1"/>
    <col min="6" max="6" width="8.125" style="9" customWidth="1"/>
    <col min="7" max="7" width="8.125" style="9" hidden="1" customWidth="1"/>
    <col min="8" max="8" width="8.125" style="9" customWidth="1"/>
    <col min="9" max="9" width="8.125" style="9" hidden="1" customWidth="1"/>
    <col min="10" max="10" width="8.125" style="9" customWidth="1"/>
    <col min="11" max="11" width="8.125" style="9" hidden="1" customWidth="1"/>
    <col min="12" max="12" width="8.125" style="9" customWidth="1"/>
    <col min="13" max="13" width="8.125" style="9" hidden="1" customWidth="1"/>
    <col min="14" max="14" width="8.125" style="9" customWidth="1"/>
    <col min="15" max="15" width="8.125" style="9" hidden="1" customWidth="1"/>
    <col min="16" max="16" width="8.125" style="9" customWidth="1"/>
    <col min="17" max="17" width="8.125" style="9" hidden="1" customWidth="1"/>
    <col min="18" max="18" width="8.125" style="9" customWidth="1"/>
    <col min="19" max="19" width="8.125" style="9" hidden="1" customWidth="1"/>
    <col min="20" max="20" width="8.125" style="9" customWidth="1"/>
    <col min="21" max="21" width="8.125" style="9" hidden="1" customWidth="1"/>
    <col min="22" max="22" width="8.125" style="9" customWidth="1"/>
    <col min="23" max="23" width="8.125" style="9" hidden="1" customWidth="1"/>
    <col min="24" max="24" width="8.125" style="9" customWidth="1"/>
    <col min="25" max="25" width="8.125" style="9" hidden="1" customWidth="1"/>
    <col min="26" max="30" width="8.125" style="86" customWidth="1"/>
    <col min="31" max="31" width="8.125" style="9" customWidth="1"/>
    <col min="32" max="32" width="8.125" style="9" hidden="1" customWidth="1"/>
    <col min="33" max="33" width="8.125" style="9" customWidth="1"/>
    <col min="34" max="34" width="8.125" style="9" hidden="1" customWidth="1"/>
    <col min="35" max="35" width="8.125" style="9" customWidth="1"/>
    <col min="36" max="36" width="8.125" style="9" hidden="1" customWidth="1"/>
    <col min="37" max="37" width="8.125" style="9" customWidth="1"/>
    <col min="38" max="38" width="8.125" style="9" hidden="1" customWidth="1"/>
    <col min="39" max="39" width="8.125" style="9" customWidth="1"/>
    <col min="40" max="40" width="8.125" style="9" hidden="1" customWidth="1"/>
    <col min="41" max="41" width="8.125" style="9" customWidth="1"/>
    <col min="42" max="42" width="8.125" style="9" hidden="1" customWidth="1"/>
    <col min="43" max="43" width="8.125" style="9" customWidth="1"/>
    <col min="44" max="44" width="8.125" style="9" hidden="1" customWidth="1"/>
    <col min="45" max="45" width="8.125" style="9" customWidth="1"/>
    <col min="46" max="46" width="8.125" style="9" hidden="1" customWidth="1"/>
    <col min="47" max="47" width="8.125" style="9" customWidth="1"/>
    <col min="48" max="48" width="8.125" style="9" hidden="1" customWidth="1"/>
    <col min="49" max="49" width="8.125" style="9" customWidth="1"/>
    <col min="50" max="16384" width="9" style="9"/>
  </cols>
  <sheetData>
    <row r="1" spans="1:62" ht="22.5" x14ac:dyDescent="0.2">
      <c r="AW1" s="44" t="s">
        <v>187</v>
      </c>
    </row>
    <row r="2" spans="1:62" ht="22.5" x14ac:dyDescent="0.3">
      <c r="J2" s="23"/>
      <c r="K2" s="193"/>
      <c r="L2" s="193"/>
      <c r="M2" s="193"/>
      <c r="N2" s="193"/>
      <c r="O2" s="23"/>
      <c r="AW2" s="45" t="s">
        <v>189</v>
      </c>
    </row>
    <row r="3" spans="1:62" ht="18.75" x14ac:dyDescent="0.3">
      <c r="J3" s="15"/>
      <c r="K3" s="15"/>
      <c r="L3" s="15"/>
      <c r="M3" s="15"/>
      <c r="N3" s="15"/>
      <c r="O3" s="15"/>
      <c r="AW3" s="45"/>
    </row>
    <row r="4" spans="1:62" ht="18.75" x14ac:dyDescent="0.2">
      <c r="A4" s="194" t="s">
        <v>119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</row>
    <row r="5" spans="1:62" ht="18.75" x14ac:dyDescent="0.2">
      <c r="A5" s="194" t="s">
        <v>122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</row>
    <row r="6" spans="1:62" ht="21.75" x14ac:dyDescent="0.3">
      <c r="A6" s="198" t="s">
        <v>194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</row>
    <row r="7" spans="1:62" ht="15.75" customHeight="1" x14ac:dyDescent="0.2"/>
    <row r="8" spans="1:62" ht="21.75" customHeight="1" x14ac:dyDescent="0.2">
      <c r="A8" s="195" t="s">
        <v>120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</row>
    <row r="9" spans="1:62" ht="15.75" customHeight="1" x14ac:dyDescent="0.2">
      <c r="A9" s="199" t="s">
        <v>121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</row>
    <row r="10" spans="1:62" s="15" customFormat="1" ht="15.75" customHeight="1" x14ac:dyDescent="0.3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</row>
    <row r="11" spans="1:62" s="10" customFormat="1" ht="33.75" customHeight="1" x14ac:dyDescent="0.25">
      <c r="A11" s="197" t="s">
        <v>69</v>
      </c>
      <c r="B11" s="197" t="s">
        <v>18</v>
      </c>
      <c r="C11" s="197" t="s">
        <v>1</v>
      </c>
      <c r="D11" s="197" t="s">
        <v>123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200"/>
      <c r="Q11" s="197"/>
      <c r="R11" s="197"/>
      <c r="S11" s="197"/>
      <c r="T11" s="197"/>
      <c r="U11" s="200"/>
      <c r="V11" s="197"/>
      <c r="W11" s="197"/>
      <c r="X11" s="197"/>
      <c r="Y11" s="197"/>
      <c r="Z11" s="200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</row>
    <row r="12" spans="1:62" ht="176.25" customHeight="1" x14ac:dyDescent="0.2">
      <c r="A12" s="197"/>
      <c r="B12" s="197"/>
      <c r="C12" s="197"/>
      <c r="D12" s="197" t="s">
        <v>28</v>
      </c>
      <c r="E12" s="197"/>
      <c r="F12" s="197"/>
      <c r="G12" s="197"/>
      <c r="H12" s="197"/>
      <c r="I12" s="197"/>
      <c r="J12" s="197" t="s">
        <v>29</v>
      </c>
      <c r="K12" s="197"/>
      <c r="L12" s="197"/>
      <c r="M12" s="197"/>
      <c r="N12" s="197"/>
      <c r="O12" s="197"/>
      <c r="P12" s="197" t="s">
        <v>24</v>
      </c>
      <c r="Q12" s="197"/>
      <c r="R12" s="197"/>
      <c r="S12" s="197"/>
      <c r="T12" s="197"/>
      <c r="U12" s="197"/>
      <c r="V12" s="197" t="s">
        <v>25</v>
      </c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 t="s">
        <v>19</v>
      </c>
      <c r="AH12" s="197"/>
      <c r="AI12" s="197"/>
      <c r="AJ12" s="197"/>
      <c r="AK12" s="197"/>
      <c r="AL12" s="197"/>
      <c r="AM12" s="197" t="s">
        <v>22</v>
      </c>
      <c r="AN12" s="197"/>
      <c r="AO12" s="197"/>
      <c r="AP12" s="197"/>
      <c r="AQ12" s="197"/>
      <c r="AR12" s="197"/>
      <c r="AS12" s="197" t="s">
        <v>23</v>
      </c>
      <c r="AT12" s="197"/>
      <c r="AU12" s="197"/>
      <c r="AV12" s="197"/>
      <c r="AW12" s="197"/>
    </row>
    <row r="13" spans="1:62" s="11" customFormat="1" ht="197.25" customHeight="1" x14ac:dyDescent="0.2">
      <c r="A13" s="197"/>
      <c r="B13" s="197"/>
      <c r="C13" s="197"/>
      <c r="D13" s="196" t="s">
        <v>196</v>
      </c>
      <c r="E13" s="196"/>
      <c r="F13" s="196" t="s">
        <v>30</v>
      </c>
      <c r="G13" s="196"/>
      <c r="H13" s="196" t="s">
        <v>0</v>
      </c>
      <c r="I13" s="196"/>
      <c r="J13" s="196" t="s">
        <v>30</v>
      </c>
      <c r="K13" s="196"/>
      <c r="L13" s="196" t="s">
        <v>30</v>
      </c>
      <c r="M13" s="196"/>
      <c r="N13" s="196" t="s">
        <v>0</v>
      </c>
      <c r="O13" s="196"/>
      <c r="P13" s="196" t="s">
        <v>30</v>
      </c>
      <c r="Q13" s="196"/>
      <c r="R13" s="196" t="s">
        <v>30</v>
      </c>
      <c r="S13" s="196"/>
      <c r="T13" s="196" t="s">
        <v>0</v>
      </c>
      <c r="U13" s="196"/>
      <c r="V13" s="196" t="s">
        <v>30</v>
      </c>
      <c r="W13" s="196"/>
      <c r="X13" s="196" t="s">
        <v>30</v>
      </c>
      <c r="Y13" s="196"/>
      <c r="Z13" s="94">
        <v>42675</v>
      </c>
      <c r="AA13" s="94">
        <v>43040</v>
      </c>
      <c r="AB13" s="94">
        <v>43405</v>
      </c>
      <c r="AC13" s="94">
        <v>43770</v>
      </c>
      <c r="AD13" s="94">
        <v>44136</v>
      </c>
      <c r="AE13" s="196" t="s">
        <v>0</v>
      </c>
      <c r="AF13" s="196"/>
      <c r="AG13" s="196" t="s">
        <v>30</v>
      </c>
      <c r="AH13" s="196"/>
      <c r="AI13" s="196" t="s">
        <v>30</v>
      </c>
      <c r="AJ13" s="196"/>
      <c r="AK13" s="196" t="s">
        <v>0</v>
      </c>
      <c r="AL13" s="196"/>
      <c r="AM13" s="196" t="s">
        <v>30</v>
      </c>
      <c r="AN13" s="196"/>
      <c r="AO13" s="196" t="s">
        <v>30</v>
      </c>
      <c r="AP13" s="196"/>
      <c r="AQ13" s="196" t="s">
        <v>0</v>
      </c>
      <c r="AR13" s="196"/>
      <c r="AS13" s="196" t="s">
        <v>30</v>
      </c>
      <c r="AT13" s="196"/>
      <c r="AU13" s="196" t="s">
        <v>30</v>
      </c>
      <c r="AV13" s="196"/>
      <c r="AW13" s="63" t="s">
        <v>0</v>
      </c>
    </row>
    <row r="14" spans="1:62" s="13" customFormat="1" ht="15.75" x14ac:dyDescent="0.25">
      <c r="A14" s="20">
        <v>1</v>
      </c>
      <c r="B14" s="12">
        <v>2</v>
      </c>
      <c r="C14" s="20">
        <v>3</v>
      </c>
      <c r="D14" s="26" t="s">
        <v>38</v>
      </c>
      <c r="E14" s="26" t="s">
        <v>45</v>
      </c>
      <c r="F14" s="26" t="s">
        <v>45</v>
      </c>
      <c r="G14" s="26" t="s">
        <v>54</v>
      </c>
      <c r="H14" s="26" t="s">
        <v>64</v>
      </c>
      <c r="I14" s="26" t="s">
        <v>64</v>
      </c>
      <c r="J14" s="26" t="s">
        <v>33</v>
      </c>
      <c r="K14" s="26" t="s">
        <v>34</v>
      </c>
      <c r="L14" s="26" t="s">
        <v>34</v>
      </c>
      <c r="M14" s="26" t="s">
        <v>46</v>
      </c>
      <c r="N14" s="26" t="s">
        <v>62</v>
      </c>
      <c r="O14" s="26" t="s">
        <v>62</v>
      </c>
      <c r="P14" s="26" t="s">
        <v>35</v>
      </c>
      <c r="Q14" s="26" t="s">
        <v>36</v>
      </c>
      <c r="R14" s="26" t="s">
        <v>36</v>
      </c>
      <c r="S14" s="26" t="s">
        <v>37</v>
      </c>
      <c r="T14" s="26" t="s">
        <v>63</v>
      </c>
      <c r="U14" s="26" t="s">
        <v>63</v>
      </c>
      <c r="V14" s="26" t="s">
        <v>47</v>
      </c>
      <c r="W14" s="26" t="s">
        <v>48</v>
      </c>
      <c r="X14" s="26" t="s">
        <v>48</v>
      </c>
      <c r="Y14" s="26" t="s">
        <v>55</v>
      </c>
      <c r="Z14" s="26"/>
      <c r="AA14" s="26"/>
      <c r="AB14" s="26"/>
      <c r="AC14" s="26"/>
      <c r="AD14" s="26"/>
      <c r="AE14" s="26" t="s">
        <v>65</v>
      </c>
      <c r="AF14" s="26" t="s">
        <v>65</v>
      </c>
      <c r="AG14" s="26" t="s">
        <v>49</v>
      </c>
      <c r="AH14" s="26" t="s">
        <v>50</v>
      </c>
      <c r="AI14" s="26" t="s">
        <v>50</v>
      </c>
      <c r="AJ14" s="26" t="s">
        <v>51</v>
      </c>
      <c r="AK14" s="26" t="s">
        <v>66</v>
      </c>
      <c r="AL14" s="26" t="s">
        <v>66</v>
      </c>
      <c r="AM14" s="26" t="s">
        <v>56</v>
      </c>
      <c r="AN14" s="26" t="s">
        <v>57</v>
      </c>
      <c r="AO14" s="26" t="s">
        <v>57</v>
      </c>
      <c r="AP14" s="26" t="s">
        <v>58</v>
      </c>
      <c r="AQ14" s="26" t="s">
        <v>67</v>
      </c>
      <c r="AR14" s="26" t="s">
        <v>67</v>
      </c>
      <c r="AS14" s="26" t="s">
        <v>59</v>
      </c>
      <c r="AT14" s="26" t="s">
        <v>60</v>
      </c>
      <c r="AU14" s="26" t="s">
        <v>60</v>
      </c>
      <c r="AV14" s="26" t="s">
        <v>61</v>
      </c>
      <c r="AW14" s="26" t="s">
        <v>68</v>
      </c>
    </row>
    <row r="15" spans="1:62" s="13" customFormat="1" ht="15.75" x14ac:dyDescent="0.25">
      <c r="A15" s="18"/>
      <c r="B15" s="19"/>
      <c r="C15" s="12"/>
      <c r="D15" s="12"/>
      <c r="E15" s="20"/>
      <c r="F15" s="20"/>
      <c r="G15" s="20"/>
      <c r="H15" s="20"/>
      <c r="I15" s="1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7" spans="1:49" s="71" customFormat="1" ht="18" customHeight="1" x14ac:dyDescent="0.2">
      <c r="A17" s="205" t="s">
        <v>192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</row>
    <row r="18" spans="1:49" s="71" customFormat="1" ht="17.25" customHeight="1" x14ac:dyDescent="0.2">
      <c r="A18" s="205" t="s">
        <v>193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</row>
    <row r="19" spans="1:49" ht="15" customHeight="1" x14ac:dyDescent="0.2">
      <c r="A19" s="202" t="s">
        <v>195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</row>
    <row r="20" spans="1:49" ht="38.25" customHeight="1" x14ac:dyDescent="0.2">
      <c r="A20" s="203" t="s">
        <v>215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</row>
    <row r="21" spans="1:49" ht="17.25" customHeight="1" x14ac:dyDescent="0.2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ColWidth="9" defaultRowHeight="15.75" x14ac:dyDescent="0.25"/>
  <cols>
    <col min="1" max="1" width="11.625" style="27" customWidth="1"/>
    <col min="2" max="2" width="60.75" style="27" customWidth="1"/>
    <col min="3" max="3" width="13.875" style="27" customWidth="1"/>
    <col min="4" max="4" width="18" style="27" customWidth="1"/>
    <col min="5" max="5" width="6.125" style="27" customWidth="1"/>
    <col min="6" max="10" width="6" style="27" customWidth="1"/>
    <col min="11" max="11" width="18" style="27" customWidth="1"/>
    <col min="12" max="17" width="6" style="27" customWidth="1"/>
    <col min="18" max="18" width="18" style="27" customWidth="1"/>
    <col min="19" max="24" width="6" style="27" customWidth="1"/>
    <col min="25" max="25" width="18" style="27" customWidth="1"/>
    <col min="26" max="31" width="6" style="27" customWidth="1"/>
    <col min="32" max="32" width="18" style="27" customWidth="1"/>
    <col min="33" max="38" width="6" style="27" customWidth="1"/>
    <col min="39" max="39" width="3.5" style="27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44" t="s">
        <v>187</v>
      </c>
    </row>
    <row r="2" spans="1:67" ht="22.5" x14ac:dyDescent="0.3">
      <c r="AL2" s="45" t="s">
        <v>189</v>
      </c>
    </row>
    <row r="3" spans="1:67" ht="18.75" x14ac:dyDescent="0.3">
      <c r="AL3" s="45"/>
    </row>
    <row r="4" spans="1:67" ht="18.75" x14ac:dyDescent="0.3">
      <c r="A4" s="211" t="s">
        <v>116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</row>
    <row r="5" spans="1:67" ht="21.75" x14ac:dyDescent="0.3">
      <c r="A5" s="210" t="s">
        <v>203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</row>
    <row r="6" spans="1:67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</row>
    <row r="7" spans="1:67" ht="18.75" x14ac:dyDescent="0.25">
      <c r="A7" s="160" t="s">
        <v>216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46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</row>
    <row r="8" spans="1:67" x14ac:dyDescent="0.25">
      <c r="A8" s="162" t="s">
        <v>121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47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</row>
    <row r="9" spans="1:67" x14ac:dyDescent="0.25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4"/>
      <c r="AN9" s="4"/>
      <c r="AO9" s="4"/>
      <c r="AP9" s="4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67" ht="19.5" customHeight="1" x14ac:dyDescent="0.25">
      <c r="A10" s="176" t="s">
        <v>69</v>
      </c>
      <c r="B10" s="187" t="s">
        <v>18</v>
      </c>
      <c r="C10" s="187" t="s">
        <v>1</v>
      </c>
      <c r="D10" s="186" t="s">
        <v>114</v>
      </c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51"/>
      <c r="AN10" s="7"/>
      <c r="AO10" s="7"/>
      <c r="AP10" s="7"/>
    </row>
    <row r="11" spans="1:67" ht="43.5" customHeight="1" x14ac:dyDescent="0.25">
      <c r="A11" s="177"/>
      <c r="B11" s="187"/>
      <c r="C11" s="187"/>
      <c r="D11" s="186" t="s">
        <v>2</v>
      </c>
      <c r="E11" s="186"/>
      <c r="F11" s="186"/>
      <c r="G11" s="186"/>
      <c r="H11" s="186"/>
      <c r="I11" s="186"/>
      <c r="J11" s="186"/>
      <c r="K11" s="187" t="s">
        <v>217</v>
      </c>
      <c r="L11" s="186"/>
      <c r="M11" s="186"/>
      <c r="N11" s="186"/>
      <c r="O11" s="186"/>
      <c r="P11" s="188"/>
      <c r="Q11" s="186"/>
      <c r="R11" s="186" t="s">
        <v>3</v>
      </c>
      <c r="S11" s="186"/>
      <c r="T11" s="186"/>
      <c r="U11" s="188"/>
      <c r="V11" s="186"/>
      <c r="W11" s="186"/>
      <c r="X11" s="186"/>
      <c r="Y11" s="186" t="s">
        <v>4</v>
      </c>
      <c r="Z11" s="186"/>
      <c r="AA11" s="186"/>
      <c r="AB11" s="186"/>
      <c r="AC11" s="186"/>
      <c r="AD11" s="186"/>
      <c r="AE11" s="186"/>
      <c r="AF11" s="187" t="s">
        <v>115</v>
      </c>
      <c r="AG11" s="187"/>
      <c r="AH11" s="187"/>
      <c r="AI11" s="187"/>
      <c r="AJ11" s="187"/>
      <c r="AK11" s="187"/>
      <c r="AL11" s="187"/>
      <c r="AM11" s="51"/>
      <c r="AN11" s="7"/>
      <c r="AO11" s="7"/>
      <c r="AP11" s="7"/>
    </row>
    <row r="12" spans="1:67" ht="43.5" customHeight="1" x14ac:dyDescent="0.25">
      <c r="A12" s="177"/>
      <c r="B12" s="187"/>
      <c r="C12" s="187"/>
      <c r="D12" s="64" t="s">
        <v>27</v>
      </c>
      <c r="E12" s="186" t="s">
        <v>26</v>
      </c>
      <c r="F12" s="186"/>
      <c r="G12" s="186"/>
      <c r="H12" s="186"/>
      <c r="I12" s="186"/>
      <c r="J12" s="186"/>
      <c r="K12" s="64" t="s">
        <v>27</v>
      </c>
      <c r="L12" s="186" t="s">
        <v>26</v>
      </c>
      <c r="M12" s="186"/>
      <c r="N12" s="186"/>
      <c r="O12" s="186"/>
      <c r="P12" s="186"/>
      <c r="Q12" s="186"/>
      <c r="R12" s="64" t="s">
        <v>27</v>
      </c>
      <c r="S12" s="186" t="s">
        <v>26</v>
      </c>
      <c r="T12" s="186"/>
      <c r="U12" s="186"/>
      <c r="V12" s="186"/>
      <c r="W12" s="186"/>
      <c r="X12" s="186"/>
      <c r="Y12" s="64" t="s">
        <v>27</v>
      </c>
      <c r="Z12" s="186" t="s">
        <v>26</v>
      </c>
      <c r="AA12" s="186"/>
      <c r="AB12" s="186"/>
      <c r="AC12" s="186"/>
      <c r="AD12" s="186"/>
      <c r="AE12" s="186"/>
      <c r="AF12" s="64" t="s">
        <v>27</v>
      </c>
      <c r="AG12" s="186" t="s">
        <v>26</v>
      </c>
      <c r="AH12" s="186"/>
      <c r="AI12" s="186"/>
      <c r="AJ12" s="186"/>
      <c r="AK12" s="186"/>
      <c r="AL12" s="186"/>
    </row>
    <row r="13" spans="1:67" ht="87.75" customHeight="1" x14ac:dyDescent="0.25">
      <c r="A13" s="178"/>
      <c r="B13" s="187"/>
      <c r="C13" s="187"/>
      <c r="D13" s="62" t="s">
        <v>12</v>
      </c>
      <c r="E13" s="62" t="s">
        <v>12</v>
      </c>
      <c r="F13" s="25" t="s">
        <v>198</v>
      </c>
      <c r="G13" s="25" t="s">
        <v>199</v>
      </c>
      <c r="H13" s="25" t="s">
        <v>200</v>
      </c>
      <c r="I13" s="25" t="s">
        <v>201</v>
      </c>
      <c r="J13" s="25" t="s">
        <v>202</v>
      </c>
      <c r="K13" s="62" t="s">
        <v>12</v>
      </c>
      <c r="L13" s="62" t="s">
        <v>12</v>
      </c>
      <c r="M13" s="25" t="s">
        <v>198</v>
      </c>
      <c r="N13" s="25" t="s">
        <v>199</v>
      </c>
      <c r="O13" s="25" t="s">
        <v>200</v>
      </c>
      <c r="P13" s="25" t="s">
        <v>201</v>
      </c>
      <c r="Q13" s="25" t="s">
        <v>202</v>
      </c>
      <c r="R13" s="62" t="s">
        <v>12</v>
      </c>
      <c r="S13" s="62" t="s">
        <v>12</v>
      </c>
      <c r="T13" s="25" t="s">
        <v>198</v>
      </c>
      <c r="U13" s="25" t="s">
        <v>199</v>
      </c>
      <c r="V13" s="25" t="s">
        <v>200</v>
      </c>
      <c r="W13" s="25" t="s">
        <v>201</v>
      </c>
      <c r="X13" s="25" t="s">
        <v>202</v>
      </c>
      <c r="Y13" s="62" t="s">
        <v>12</v>
      </c>
      <c r="Z13" s="62" t="s">
        <v>12</v>
      </c>
      <c r="AA13" s="25" t="s">
        <v>198</v>
      </c>
      <c r="AB13" s="25" t="s">
        <v>199</v>
      </c>
      <c r="AC13" s="25" t="s">
        <v>200</v>
      </c>
      <c r="AD13" s="25" t="s">
        <v>201</v>
      </c>
      <c r="AE13" s="25" t="s">
        <v>202</v>
      </c>
      <c r="AF13" s="62" t="s">
        <v>12</v>
      </c>
      <c r="AG13" s="62" t="s">
        <v>12</v>
      </c>
      <c r="AH13" s="25" t="s">
        <v>198</v>
      </c>
      <c r="AI13" s="25" t="s">
        <v>199</v>
      </c>
      <c r="AJ13" s="25" t="s">
        <v>200</v>
      </c>
      <c r="AK13" s="25" t="s">
        <v>201</v>
      </c>
      <c r="AL13" s="25" t="s">
        <v>202</v>
      </c>
    </row>
    <row r="14" spans="1:67" s="34" customFormat="1" x14ac:dyDescent="0.25">
      <c r="A14" s="113">
        <v>1</v>
      </c>
      <c r="B14" s="113">
        <v>2</v>
      </c>
      <c r="C14" s="113">
        <v>3</v>
      </c>
      <c r="D14" s="31" t="s">
        <v>39</v>
      </c>
      <c r="E14" s="31" t="s">
        <v>40</v>
      </c>
      <c r="F14" s="31" t="s">
        <v>41</v>
      </c>
      <c r="G14" s="31" t="s">
        <v>42</v>
      </c>
      <c r="H14" s="31" t="s">
        <v>43</v>
      </c>
      <c r="I14" s="31" t="s">
        <v>44</v>
      </c>
      <c r="J14" s="31" t="s">
        <v>237</v>
      </c>
      <c r="K14" s="31" t="s">
        <v>72</v>
      </c>
      <c r="L14" s="31" t="s">
        <v>73</v>
      </c>
      <c r="M14" s="31" t="s">
        <v>74</v>
      </c>
      <c r="N14" s="31" t="s">
        <v>75</v>
      </c>
      <c r="O14" s="31" t="s">
        <v>76</v>
      </c>
      <c r="P14" s="31" t="s">
        <v>77</v>
      </c>
      <c r="Q14" s="31" t="s">
        <v>238</v>
      </c>
      <c r="R14" s="31" t="s">
        <v>78</v>
      </c>
      <c r="S14" s="31" t="s">
        <v>79</v>
      </c>
      <c r="T14" s="31" t="s">
        <v>80</v>
      </c>
      <c r="U14" s="31" t="s">
        <v>81</v>
      </c>
      <c r="V14" s="31" t="s">
        <v>82</v>
      </c>
      <c r="W14" s="31" t="s">
        <v>83</v>
      </c>
      <c r="X14" s="31" t="s">
        <v>239</v>
      </c>
      <c r="Y14" s="31" t="s">
        <v>240</v>
      </c>
      <c r="Z14" s="31" t="s">
        <v>241</v>
      </c>
      <c r="AA14" s="31" t="s">
        <v>242</v>
      </c>
      <c r="AB14" s="31" t="s">
        <v>243</v>
      </c>
      <c r="AC14" s="31" t="s">
        <v>244</v>
      </c>
      <c r="AD14" s="31" t="s">
        <v>245</v>
      </c>
      <c r="AE14" s="31" t="s">
        <v>246</v>
      </c>
      <c r="AF14" s="31" t="s">
        <v>247</v>
      </c>
      <c r="AG14" s="31" t="s">
        <v>248</v>
      </c>
      <c r="AH14" s="108"/>
    </row>
    <row r="15" spans="1:67" x14ac:dyDescent="0.25">
      <c r="A15" s="50"/>
      <c r="B15" s="6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</row>
    <row r="17" spans="1:68" s="34" customFormat="1" ht="22.5" customHeight="1" x14ac:dyDescent="0.25">
      <c r="A17" s="206" t="s">
        <v>190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70"/>
    </row>
    <row r="18" spans="1:68" s="34" customFormat="1" ht="21.75" customHeight="1" x14ac:dyDescent="0.25">
      <c r="A18" s="206" t="s">
        <v>188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70"/>
    </row>
    <row r="19" spans="1:68" s="34" customFormat="1" ht="18.75" x14ac:dyDescent="0.25">
      <c r="A19" s="207" t="s">
        <v>204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48"/>
    </row>
    <row r="20" spans="1:68" ht="47.25" customHeight="1" x14ac:dyDescent="0.25">
      <c r="A20" s="208" t="s">
        <v>197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52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</row>
    <row r="21" spans="1:68" ht="23.25" customHeight="1" x14ac:dyDescent="0.25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61"/>
      <c r="AN21" s="61"/>
      <c r="AO21" s="61"/>
      <c r="AP21" s="61"/>
      <c r="AQ21" s="61"/>
      <c r="AR21" s="61"/>
    </row>
    <row r="32" spans="1:68" x14ac:dyDescent="0.25">
      <c r="AJ32" s="27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ColWidth="9" defaultRowHeight="15.75" x14ac:dyDescent="0.25"/>
  <cols>
    <col min="1" max="1" width="12" style="27" customWidth="1"/>
    <col min="2" max="2" width="60.75" style="27" customWidth="1"/>
    <col min="3" max="3" width="13.875" style="27" customWidth="1"/>
    <col min="4" max="4" width="7.25" style="27" customWidth="1"/>
    <col min="5" max="21" width="6" style="27" customWidth="1"/>
    <col min="22" max="22" width="9" style="27"/>
    <col min="23" max="25" width="9" style="1"/>
    <col min="26" max="30" width="9" style="34"/>
    <col min="31" max="16384" width="9" style="1"/>
  </cols>
  <sheetData>
    <row r="1" spans="1:68" ht="22.5" x14ac:dyDescent="0.25">
      <c r="U1" s="44" t="s">
        <v>187</v>
      </c>
    </row>
    <row r="2" spans="1:68" ht="22.5" x14ac:dyDescent="0.3">
      <c r="U2" s="45" t="s">
        <v>189</v>
      </c>
    </row>
    <row r="3" spans="1:68" ht="18.75" x14ac:dyDescent="0.3">
      <c r="U3" s="45"/>
    </row>
    <row r="4" spans="1:68" x14ac:dyDescent="0.25">
      <c r="A4" s="212" t="s">
        <v>117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</row>
    <row r="5" spans="1:68" s="32" customFormat="1" ht="25.5" customHeight="1" x14ac:dyDescent="0.25">
      <c r="A5" s="218" t="s">
        <v>118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7"/>
      <c r="Z5" s="34"/>
      <c r="AA5" s="34"/>
      <c r="AB5" s="34"/>
      <c r="AC5" s="34"/>
      <c r="AD5" s="34"/>
    </row>
    <row r="6" spans="1:68" s="32" customFormat="1" ht="17.2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27"/>
      <c r="Z6" s="34"/>
      <c r="AA6" s="34"/>
      <c r="AB6" s="34"/>
      <c r="AC6" s="34"/>
      <c r="AD6" s="34"/>
    </row>
    <row r="7" spans="1:68" ht="18.75" x14ac:dyDescent="0.25">
      <c r="A7" s="160" t="s">
        <v>216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</row>
    <row r="8" spans="1:68" x14ac:dyDescent="0.25">
      <c r="A8" s="162" t="s">
        <v>121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187" t="s">
        <v>69</v>
      </c>
      <c r="B10" s="187" t="s">
        <v>18</v>
      </c>
      <c r="C10" s="187" t="s">
        <v>1</v>
      </c>
      <c r="D10" s="214" t="s">
        <v>107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6"/>
    </row>
    <row r="11" spans="1:68" ht="15.75" customHeight="1" x14ac:dyDescent="0.25">
      <c r="A11" s="187"/>
      <c r="B11" s="187"/>
      <c r="C11" s="187"/>
      <c r="D11" s="186" t="s">
        <v>206</v>
      </c>
      <c r="E11" s="186"/>
      <c r="F11" s="186"/>
      <c r="G11" s="186"/>
      <c r="H11" s="186"/>
      <c r="I11" s="186"/>
      <c r="J11" s="186" t="s">
        <v>207</v>
      </c>
      <c r="K11" s="186"/>
      <c r="L11" s="186"/>
      <c r="M11" s="186"/>
      <c r="N11" s="186"/>
      <c r="O11" s="186"/>
      <c r="P11" s="213" t="s">
        <v>218</v>
      </c>
      <c r="Q11" s="186"/>
      <c r="R11" s="186"/>
      <c r="S11" s="186"/>
      <c r="T11" s="186"/>
      <c r="U11" s="188"/>
      <c r="Z11" s="92"/>
      <c r="AE11" s="92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</row>
    <row r="12" spans="1:68" x14ac:dyDescent="0.25">
      <c r="A12" s="187"/>
      <c r="B12" s="187"/>
      <c r="C12" s="187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</row>
    <row r="13" spans="1:68" ht="39" customHeight="1" x14ac:dyDescent="0.25">
      <c r="A13" s="187"/>
      <c r="B13" s="187"/>
      <c r="C13" s="187"/>
      <c r="D13" s="186" t="s">
        <v>113</v>
      </c>
      <c r="E13" s="186"/>
      <c r="F13" s="186"/>
      <c r="G13" s="186"/>
      <c r="H13" s="186"/>
      <c r="I13" s="186"/>
      <c r="J13" s="186" t="s">
        <v>113</v>
      </c>
      <c r="K13" s="186"/>
      <c r="L13" s="186"/>
      <c r="M13" s="186"/>
      <c r="N13" s="186"/>
      <c r="O13" s="186"/>
      <c r="P13" s="186" t="s">
        <v>113</v>
      </c>
      <c r="Q13" s="186"/>
      <c r="R13" s="186"/>
      <c r="S13" s="186"/>
      <c r="T13" s="186"/>
      <c r="U13" s="186"/>
      <c r="Z13" s="93"/>
      <c r="AA13" s="93"/>
      <c r="AB13" s="93"/>
      <c r="AC13" s="93"/>
      <c r="AD13" s="93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1"/>
      <c r="BK13" s="221"/>
      <c r="BL13" s="221"/>
      <c r="BM13" s="221"/>
      <c r="BN13" s="221"/>
      <c r="BO13" s="221"/>
      <c r="BP13" s="221"/>
    </row>
    <row r="14" spans="1:68" s="34" customFormat="1" ht="39" customHeight="1" x14ac:dyDescent="0.25">
      <c r="A14" s="187"/>
      <c r="B14" s="217"/>
      <c r="C14" s="187"/>
      <c r="D14" s="25" t="s">
        <v>249</v>
      </c>
      <c r="E14" s="25" t="s">
        <v>198</v>
      </c>
      <c r="F14" s="25" t="s">
        <v>199</v>
      </c>
      <c r="G14" s="25" t="s">
        <v>200</v>
      </c>
      <c r="H14" s="25" t="s">
        <v>201</v>
      </c>
      <c r="I14" s="25" t="s">
        <v>202</v>
      </c>
      <c r="J14" s="25" t="s">
        <v>249</v>
      </c>
      <c r="K14" s="25" t="s">
        <v>198</v>
      </c>
      <c r="L14" s="25" t="s">
        <v>199</v>
      </c>
      <c r="M14" s="25" t="s">
        <v>200</v>
      </c>
      <c r="N14" s="25" t="s">
        <v>201</v>
      </c>
      <c r="O14" s="25" t="s">
        <v>202</v>
      </c>
      <c r="P14" s="25" t="s">
        <v>249</v>
      </c>
      <c r="Q14" s="25" t="s">
        <v>198</v>
      </c>
      <c r="R14" s="25" t="s">
        <v>199</v>
      </c>
      <c r="S14" s="25" t="s">
        <v>200</v>
      </c>
      <c r="T14" s="25" t="s">
        <v>201</v>
      </c>
      <c r="U14" s="25" t="s">
        <v>202</v>
      </c>
      <c r="V14" s="83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8"/>
      <c r="BK14" s="88"/>
      <c r="BL14" s="88"/>
      <c r="BM14" s="88"/>
      <c r="BN14" s="88"/>
      <c r="BO14" s="88"/>
      <c r="BP14" s="88"/>
    </row>
    <row r="15" spans="1:68" x14ac:dyDescent="0.25">
      <c r="A15" s="65">
        <v>1</v>
      </c>
      <c r="B15" s="65">
        <v>2</v>
      </c>
      <c r="C15" s="65">
        <v>3</v>
      </c>
      <c r="D15" s="31" t="s">
        <v>39</v>
      </c>
      <c r="E15" s="31" t="s">
        <v>40</v>
      </c>
      <c r="F15" s="31" t="s">
        <v>41</v>
      </c>
      <c r="G15" s="31" t="s">
        <v>42</v>
      </c>
      <c r="H15" s="31" t="s">
        <v>43</v>
      </c>
      <c r="I15" s="31" t="s">
        <v>44</v>
      </c>
      <c r="J15" s="31" t="s">
        <v>72</v>
      </c>
      <c r="K15" s="31" t="s">
        <v>73</v>
      </c>
      <c r="L15" s="31" t="s">
        <v>74</v>
      </c>
      <c r="M15" s="31" t="s">
        <v>75</v>
      </c>
      <c r="N15" s="31" t="s">
        <v>76</v>
      </c>
      <c r="O15" s="31" t="s">
        <v>77</v>
      </c>
      <c r="P15" s="31" t="s">
        <v>78</v>
      </c>
      <c r="Q15" s="31" t="s">
        <v>79</v>
      </c>
      <c r="R15" s="31" t="s">
        <v>80</v>
      </c>
      <c r="S15" s="31" t="s">
        <v>81</v>
      </c>
      <c r="T15" s="31" t="s">
        <v>82</v>
      </c>
      <c r="U15" s="31" t="s">
        <v>83</v>
      </c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68" x14ac:dyDescent="0.25">
      <c r="A16" s="50"/>
      <c r="B16" s="67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8" spans="1:43" s="34" customFormat="1" ht="36" customHeight="1" x14ac:dyDescent="0.25">
      <c r="A18" s="206" t="s">
        <v>190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80"/>
      <c r="W18" s="80"/>
      <c r="X18" s="80"/>
      <c r="Y18" s="80"/>
      <c r="Z18" s="84"/>
      <c r="AA18" s="84"/>
      <c r="AB18" s="84"/>
      <c r="AC18" s="84"/>
      <c r="AD18" s="84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</row>
    <row r="19" spans="1:43" s="34" customFormat="1" ht="42" customHeight="1" x14ac:dyDescent="0.25">
      <c r="A19" s="206" t="s">
        <v>188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80"/>
      <c r="W19" s="80"/>
      <c r="X19" s="80"/>
      <c r="Y19" s="80"/>
      <c r="Z19" s="84"/>
      <c r="AA19" s="84"/>
      <c r="AB19" s="84"/>
      <c r="AC19" s="84"/>
      <c r="AD19" s="84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</row>
    <row r="20" spans="1:43" ht="68.25" customHeight="1" x14ac:dyDescent="0.25">
      <c r="A20" s="222" t="s">
        <v>191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43"/>
      <c r="W20" s="43"/>
      <c r="X20" s="43"/>
      <c r="Y20" s="43"/>
      <c r="Z20" s="82"/>
      <c r="AA20" s="82"/>
      <c r="AB20" s="82"/>
      <c r="AC20" s="82"/>
      <c r="AD20" s="82"/>
      <c r="AE20" s="43"/>
      <c r="AF20" s="43"/>
      <c r="AG20" s="43"/>
      <c r="AH20" s="43"/>
      <c r="AI20" s="43"/>
      <c r="AJ20" s="43"/>
      <c r="AK20" s="43"/>
    </row>
    <row r="21" spans="1:43" ht="33.75" customHeight="1" x14ac:dyDescent="0.25">
      <c r="A21" s="222" t="s">
        <v>175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48"/>
      <c r="W21" s="48"/>
      <c r="X21" s="48"/>
      <c r="Y21" s="48"/>
      <c r="Z21" s="83"/>
      <c r="AA21" s="83"/>
      <c r="AB21" s="83"/>
      <c r="AC21" s="83"/>
      <c r="AD21" s="83"/>
      <c r="AE21" s="48"/>
      <c r="AF21" s="48"/>
      <c r="AG21" s="48"/>
      <c r="AH21" s="48"/>
      <c r="AI21" s="48"/>
      <c r="AJ21" s="48"/>
      <c r="AK21" s="48"/>
    </row>
    <row r="22" spans="1:43" ht="35.25" customHeight="1" x14ac:dyDescent="0.25">
      <c r="A22" s="222" t="s">
        <v>214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43"/>
      <c r="W22" s="43"/>
      <c r="X22" s="43"/>
      <c r="Y22" s="43"/>
      <c r="Z22" s="82"/>
      <c r="AA22" s="82"/>
      <c r="AB22" s="82"/>
      <c r="AC22" s="82"/>
      <c r="AD22" s="82"/>
      <c r="AE22" s="43"/>
      <c r="AF22" s="43"/>
      <c r="AG22" s="43"/>
      <c r="AH22" s="43"/>
      <c r="AI22" s="43"/>
      <c r="AJ22" s="43"/>
      <c r="AK22" s="43"/>
    </row>
    <row r="23" spans="1:43" ht="18" customHeight="1" x14ac:dyDescent="0.25">
      <c r="A23" s="222" t="s">
        <v>205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48"/>
      <c r="W23" s="48"/>
      <c r="X23" s="48"/>
      <c r="Y23" s="48"/>
      <c r="Z23" s="83"/>
      <c r="AA23" s="83"/>
      <c r="AB23" s="83"/>
      <c r="AC23" s="83"/>
      <c r="AD23" s="83"/>
      <c r="AE23" s="48"/>
      <c r="AF23" s="48"/>
      <c r="AG23" s="48"/>
      <c r="AH23" s="48"/>
      <c r="AI23" s="48"/>
      <c r="AJ23" s="48"/>
      <c r="AK23" s="48"/>
    </row>
    <row r="24" spans="1:43" ht="60.75" customHeight="1" x14ac:dyDescent="0.25">
      <c r="A24" s="208" t="s">
        <v>197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zoomScale="80" zoomScaleNormal="80" workbookViewId="0">
      <selection activeCell="A11" sqref="A11:F11"/>
    </sheetView>
  </sheetViews>
  <sheetFormatPr defaultRowHeight="15.75" x14ac:dyDescent="0.25"/>
  <cols>
    <col min="1" max="1" width="5.875" customWidth="1"/>
    <col min="2" max="2" width="51.125" customWidth="1"/>
    <col min="3" max="3" width="14.125" customWidth="1"/>
    <col min="4" max="5" width="12" customWidth="1"/>
    <col min="6" max="6" width="12.75" customWidth="1"/>
  </cols>
  <sheetData>
    <row r="2" spans="1:6" x14ac:dyDescent="0.25">
      <c r="A2" s="34"/>
      <c r="B2" s="34"/>
      <c r="C2" s="157" t="s">
        <v>338</v>
      </c>
      <c r="D2" s="157"/>
      <c r="E2" s="157"/>
    </row>
    <row r="3" spans="1:6" x14ac:dyDescent="0.25">
      <c r="A3" s="34"/>
      <c r="B3" s="34"/>
      <c r="C3" s="157" t="s">
        <v>326</v>
      </c>
      <c r="D3" s="157"/>
      <c r="E3" s="157"/>
    </row>
    <row r="4" spans="1:6" x14ac:dyDescent="0.25">
      <c r="A4" s="34"/>
      <c r="B4" s="34"/>
      <c r="C4" s="157" t="s">
        <v>327</v>
      </c>
      <c r="D4" s="157"/>
      <c r="E4" s="157"/>
    </row>
    <row r="5" spans="1:6" x14ac:dyDescent="0.25">
      <c r="A5" s="34"/>
      <c r="B5" s="34"/>
      <c r="C5" s="157" t="s">
        <v>328</v>
      </c>
      <c r="D5" s="157"/>
      <c r="E5" s="157"/>
    </row>
    <row r="6" spans="1:6" x14ac:dyDescent="0.25">
      <c r="A6" s="34"/>
      <c r="B6" s="34"/>
      <c r="C6" s="34"/>
      <c r="D6" s="157"/>
      <c r="E6" s="157"/>
      <c r="F6" s="157"/>
    </row>
    <row r="7" spans="1:6" x14ac:dyDescent="0.25">
      <c r="A7" s="230" t="s">
        <v>117</v>
      </c>
      <c r="B7" s="230"/>
      <c r="C7" s="230"/>
      <c r="D7" s="230"/>
      <c r="E7" s="230"/>
      <c r="F7" s="230"/>
    </row>
    <row r="8" spans="1:6" x14ac:dyDescent="0.25">
      <c r="A8" s="231" t="s">
        <v>339</v>
      </c>
      <c r="B8" s="231"/>
      <c r="C8" s="231"/>
      <c r="D8" s="231"/>
      <c r="E8" s="231"/>
      <c r="F8" s="231"/>
    </row>
    <row r="9" spans="1:6" x14ac:dyDescent="0.25">
      <c r="A9" s="229" t="s">
        <v>216</v>
      </c>
      <c r="B9" s="229"/>
      <c r="C9" s="229"/>
      <c r="D9" s="229"/>
      <c r="E9" s="229"/>
      <c r="F9" s="229"/>
    </row>
    <row r="10" spans="1:6" x14ac:dyDescent="0.25">
      <c r="A10" s="232" t="s">
        <v>121</v>
      </c>
      <c r="B10" s="232"/>
      <c r="C10" s="232"/>
      <c r="D10" s="232"/>
      <c r="E10" s="232"/>
      <c r="F10" s="232"/>
    </row>
    <row r="11" spans="1:6" x14ac:dyDescent="0.25">
      <c r="A11" s="233"/>
      <c r="B11" s="233"/>
      <c r="C11" s="233"/>
      <c r="D11" s="233"/>
      <c r="E11" s="233"/>
      <c r="F11" s="233"/>
    </row>
    <row r="12" spans="1:6" x14ac:dyDescent="0.25">
      <c r="A12" s="229" t="s">
        <v>250</v>
      </c>
      <c r="B12" s="229"/>
      <c r="C12" s="229"/>
      <c r="D12" s="229"/>
      <c r="E12" s="229"/>
      <c r="F12" s="229"/>
    </row>
    <row r="13" spans="1:6" x14ac:dyDescent="0.25">
      <c r="A13" s="223" t="s">
        <v>160</v>
      </c>
      <c r="B13" s="223"/>
      <c r="C13" s="223"/>
      <c r="D13" s="223"/>
      <c r="E13" s="223"/>
      <c r="F13" s="223"/>
    </row>
    <row r="14" spans="1:6" x14ac:dyDescent="0.25">
      <c r="A14" s="42"/>
      <c r="B14" s="42"/>
      <c r="C14" s="42"/>
      <c r="D14" s="42"/>
      <c r="E14" s="42"/>
      <c r="F14" s="76" t="s">
        <v>161</v>
      </c>
    </row>
    <row r="15" spans="1:6" x14ac:dyDescent="0.25">
      <c r="A15" s="224" t="s">
        <v>251</v>
      </c>
      <c r="B15" s="225" t="s">
        <v>252</v>
      </c>
      <c r="C15" s="132" t="s">
        <v>230</v>
      </c>
      <c r="D15" s="132" t="s">
        <v>340</v>
      </c>
      <c r="E15" s="132" t="s">
        <v>341</v>
      </c>
      <c r="F15" s="132" t="s">
        <v>253</v>
      </c>
    </row>
    <row r="16" spans="1:6" x14ac:dyDescent="0.25">
      <c r="A16" s="224"/>
      <c r="B16" s="225"/>
      <c r="C16" s="132" t="s">
        <v>10</v>
      </c>
      <c r="D16" s="132" t="s">
        <v>10</v>
      </c>
      <c r="E16" s="132" t="s">
        <v>10</v>
      </c>
      <c r="F16" s="132" t="s">
        <v>10</v>
      </c>
    </row>
    <row r="17" spans="1:6" x14ac:dyDescent="0.25">
      <c r="A17" s="77">
        <v>1</v>
      </c>
      <c r="B17" s="78">
        <v>2</v>
      </c>
      <c r="C17" s="77" t="s">
        <v>180</v>
      </c>
      <c r="D17" s="77" t="s">
        <v>181</v>
      </c>
      <c r="E17" s="77" t="s">
        <v>229</v>
      </c>
      <c r="F17" s="77" t="s">
        <v>182</v>
      </c>
    </row>
    <row r="18" spans="1:6" x14ac:dyDescent="0.25">
      <c r="A18" s="226" t="s">
        <v>141</v>
      </c>
      <c r="B18" s="226"/>
      <c r="C18" s="135">
        <f t="shared" ref="C18" si="0">C19</f>
        <v>14.32462684876416</v>
      </c>
      <c r="D18" s="135">
        <v>337.85539553276112</v>
      </c>
      <c r="E18" s="135">
        <v>354.86977692798729</v>
      </c>
      <c r="F18" s="135">
        <v>707.04979930951254</v>
      </c>
    </row>
    <row r="19" spans="1:6" x14ac:dyDescent="0.25">
      <c r="A19" s="79" t="s">
        <v>127</v>
      </c>
      <c r="B19" s="72" t="s">
        <v>185</v>
      </c>
      <c r="C19" s="134">
        <f>C20+C24+C30+C31</f>
        <v>14.32462684876416</v>
      </c>
      <c r="D19" s="134">
        <v>337.85539553276112</v>
      </c>
      <c r="E19" s="134">
        <v>354.86977692798729</v>
      </c>
      <c r="F19" s="136">
        <v>707.04979930951254</v>
      </c>
    </row>
    <row r="20" spans="1:6" x14ac:dyDescent="0.25">
      <c r="A20" s="79" t="s">
        <v>128</v>
      </c>
      <c r="B20" s="73" t="s">
        <v>142</v>
      </c>
      <c r="C20" s="134">
        <f>C21+C22+C23</f>
        <v>0</v>
      </c>
      <c r="D20" s="134" t="s">
        <v>342</v>
      </c>
      <c r="E20" s="134" t="s">
        <v>343</v>
      </c>
      <c r="F20" s="134">
        <f>F21+F22+F23</f>
        <v>486.73172744122667</v>
      </c>
    </row>
    <row r="21" spans="1:6" ht="31.5" x14ac:dyDescent="0.25">
      <c r="A21" s="79" t="s">
        <v>129</v>
      </c>
      <c r="B21" s="74" t="s">
        <v>263</v>
      </c>
      <c r="C21" s="134">
        <v>0</v>
      </c>
      <c r="D21" s="134">
        <v>250.74820847633626</v>
      </c>
      <c r="E21" s="134">
        <v>235.98351896489041</v>
      </c>
      <c r="F21" s="136">
        <v>486.73172744122667</v>
      </c>
    </row>
    <row r="22" spans="1:6" ht="47.25" x14ac:dyDescent="0.25">
      <c r="A22" s="79" t="s">
        <v>130</v>
      </c>
      <c r="B22" s="74" t="s">
        <v>265</v>
      </c>
      <c r="C22" s="134"/>
      <c r="D22" s="134"/>
      <c r="E22" s="134"/>
      <c r="F22" s="134"/>
    </row>
    <row r="23" spans="1:6" x14ac:dyDescent="0.25">
      <c r="A23" s="79" t="s">
        <v>131</v>
      </c>
      <c r="B23" s="74" t="s">
        <v>183</v>
      </c>
      <c r="C23" s="134"/>
      <c r="D23" s="134"/>
      <c r="E23" s="134"/>
      <c r="F23" s="134"/>
    </row>
    <row r="24" spans="1:6" x14ac:dyDescent="0.25">
      <c r="A24" s="79" t="s">
        <v>132</v>
      </c>
      <c r="B24" s="74" t="s">
        <v>186</v>
      </c>
      <c r="C24" s="134">
        <f t="shared" ref="C24:F25" si="1">C25</f>
        <v>11.937189040636801</v>
      </c>
      <c r="D24" s="134">
        <f t="shared" si="1"/>
        <v>30.797954467631346</v>
      </c>
      <c r="E24" s="134">
        <f t="shared" si="1"/>
        <v>59.741295141765683</v>
      </c>
      <c r="F24" s="134">
        <f t="shared" si="1"/>
        <v>102.47643865003383</v>
      </c>
    </row>
    <row r="25" spans="1:6" ht="31.5" x14ac:dyDescent="0.25">
      <c r="A25" s="79" t="s">
        <v>143</v>
      </c>
      <c r="B25" s="74" t="s">
        <v>264</v>
      </c>
      <c r="C25" s="134">
        <f t="shared" si="1"/>
        <v>11.937189040636801</v>
      </c>
      <c r="D25" s="134">
        <f t="shared" si="1"/>
        <v>30.797954467631346</v>
      </c>
      <c r="E25" s="134">
        <f t="shared" si="1"/>
        <v>59.741295141765683</v>
      </c>
      <c r="F25" s="136">
        <f>C25+D25+E25</f>
        <v>102.47643865003383</v>
      </c>
    </row>
    <row r="26" spans="1:6" x14ac:dyDescent="0.25">
      <c r="A26" s="79" t="s">
        <v>144</v>
      </c>
      <c r="B26" s="75" t="s">
        <v>254</v>
      </c>
      <c r="C26" s="134">
        <v>11.937189040636801</v>
      </c>
      <c r="D26" s="134">
        <v>30.797954467631346</v>
      </c>
      <c r="E26" s="134">
        <v>59.741295141765683</v>
      </c>
      <c r="F26" s="136">
        <v>102.47643865003383</v>
      </c>
    </row>
    <row r="27" spans="1:6" x14ac:dyDescent="0.25">
      <c r="A27" s="79" t="s">
        <v>145</v>
      </c>
      <c r="B27" s="74" t="s">
        <v>266</v>
      </c>
      <c r="C27" s="134"/>
      <c r="D27" s="134"/>
      <c r="E27" s="134"/>
      <c r="F27" s="134"/>
    </row>
    <row r="28" spans="1:6" ht="31.5" x14ac:dyDescent="0.25">
      <c r="A28" s="79" t="s">
        <v>146</v>
      </c>
      <c r="B28" s="74" t="s">
        <v>176</v>
      </c>
      <c r="C28" s="134"/>
      <c r="D28" s="134"/>
      <c r="E28" s="134"/>
      <c r="F28" s="134"/>
    </row>
    <row r="29" spans="1:6" x14ac:dyDescent="0.25">
      <c r="A29" s="79" t="s">
        <v>147</v>
      </c>
      <c r="B29" s="75" t="s">
        <v>254</v>
      </c>
      <c r="C29" s="134"/>
      <c r="D29" s="134"/>
      <c r="E29" s="134"/>
      <c r="F29" s="134"/>
    </row>
    <row r="30" spans="1:6" x14ac:dyDescent="0.25">
      <c r="A30" s="79" t="s">
        <v>148</v>
      </c>
      <c r="B30" s="73" t="s">
        <v>177</v>
      </c>
      <c r="C30" s="134">
        <v>2.3874378081273591</v>
      </c>
      <c r="D30" s="134">
        <v>56.30923258879352</v>
      </c>
      <c r="E30" s="134">
        <v>59.144962821331205</v>
      </c>
      <c r="F30" s="136">
        <v>117.84163321825208</v>
      </c>
    </row>
    <row r="31" spans="1:6" x14ac:dyDescent="0.25">
      <c r="A31" s="79" t="s">
        <v>149</v>
      </c>
      <c r="B31" s="73" t="s">
        <v>150</v>
      </c>
      <c r="C31" s="134"/>
      <c r="D31" s="134"/>
      <c r="E31" s="134"/>
      <c r="F31" s="136"/>
    </row>
    <row r="32" spans="1:6" x14ac:dyDescent="0.25">
      <c r="A32" s="79" t="s">
        <v>151</v>
      </c>
      <c r="B32" s="74" t="s">
        <v>267</v>
      </c>
      <c r="C32" s="134"/>
      <c r="D32" s="134"/>
      <c r="E32" s="134"/>
      <c r="F32" s="134"/>
    </row>
    <row r="33" spans="1:6" x14ac:dyDescent="0.25">
      <c r="A33" s="79" t="s">
        <v>268</v>
      </c>
      <c r="B33" s="74" t="s">
        <v>269</v>
      </c>
      <c r="C33" s="134"/>
      <c r="D33" s="134"/>
      <c r="E33" s="134"/>
      <c r="F33" s="134"/>
    </row>
    <row r="34" spans="1:6" x14ac:dyDescent="0.25">
      <c r="A34" s="79" t="s">
        <v>133</v>
      </c>
      <c r="B34" s="72" t="s">
        <v>184</v>
      </c>
      <c r="C34" s="134"/>
      <c r="D34" s="134"/>
      <c r="E34" s="134"/>
      <c r="F34" s="134"/>
    </row>
    <row r="35" spans="1:6" x14ac:dyDescent="0.25">
      <c r="A35" s="79" t="s">
        <v>134</v>
      </c>
      <c r="B35" s="73" t="s">
        <v>152</v>
      </c>
      <c r="C35" s="134"/>
      <c r="D35" s="134"/>
      <c r="E35" s="134"/>
      <c r="F35" s="134"/>
    </row>
    <row r="36" spans="1:6" x14ac:dyDescent="0.25">
      <c r="A36" s="79" t="s">
        <v>135</v>
      </c>
      <c r="B36" s="73" t="s">
        <v>153</v>
      </c>
      <c r="C36" s="134"/>
      <c r="D36" s="134"/>
      <c r="E36" s="134"/>
      <c r="F36" s="134"/>
    </row>
    <row r="37" spans="1:6" x14ac:dyDescent="0.25">
      <c r="A37" s="79" t="s">
        <v>136</v>
      </c>
      <c r="B37" s="73" t="s">
        <v>154</v>
      </c>
      <c r="C37" s="134"/>
      <c r="D37" s="134"/>
      <c r="E37" s="134"/>
      <c r="F37" s="134"/>
    </row>
    <row r="38" spans="1:6" x14ac:dyDescent="0.25">
      <c r="A38" s="79" t="s">
        <v>137</v>
      </c>
      <c r="B38" s="73" t="s">
        <v>155</v>
      </c>
      <c r="C38" s="134"/>
      <c r="D38" s="134"/>
      <c r="E38" s="134"/>
      <c r="F38" s="134"/>
    </row>
    <row r="39" spans="1:6" x14ac:dyDescent="0.25">
      <c r="A39" s="79" t="s">
        <v>138</v>
      </c>
      <c r="B39" s="73" t="s">
        <v>270</v>
      </c>
      <c r="C39" s="134"/>
      <c r="D39" s="134"/>
      <c r="E39" s="134"/>
      <c r="F39" s="134"/>
    </row>
    <row r="40" spans="1:6" x14ac:dyDescent="0.25">
      <c r="A40" s="79" t="s">
        <v>156</v>
      </c>
      <c r="B40" s="74" t="s">
        <v>271</v>
      </c>
      <c r="C40" s="134"/>
      <c r="D40" s="134"/>
      <c r="E40" s="134"/>
      <c r="F40" s="134"/>
    </row>
    <row r="41" spans="1:6" ht="31.5" x14ac:dyDescent="0.25">
      <c r="A41" s="79" t="s">
        <v>178</v>
      </c>
      <c r="B41" s="75" t="s">
        <v>272</v>
      </c>
      <c r="C41" s="134"/>
      <c r="D41" s="134"/>
      <c r="E41" s="134"/>
      <c r="F41" s="134"/>
    </row>
    <row r="42" spans="1:6" ht="31.5" x14ac:dyDescent="0.25">
      <c r="A42" s="79" t="s">
        <v>157</v>
      </c>
      <c r="B42" s="74" t="s">
        <v>273</v>
      </c>
      <c r="C42" s="134"/>
      <c r="D42" s="134"/>
      <c r="E42" s="134"/>
      <c r="F42" s="134"/>
    </row>
    <row r="43" spans="1:6" ht="47.25" x14ac:dyDescent="0.25">
      <c r="A43" s="79" t="s">
        <v>179</v>
      </c>
      <c r="B43" s="75" t="s">
        <v>274</v>
      </c>
      <c r="C43" s="134"/>
      <c r="D43" s="134"/>
      <c r="E43" s="134"/>
      <c r="F43" s="134"/>
    </row>
    <row r="44" spans="1:6" x14ac:dyDescent="0.25">
      <c r="A44" s="79" t="s">
        <v>139</v>
      </c>
      <c r="B44" s="73" t="s">
        <v>158</v>
      </c>
      <c r="C44" s="134"/>
      <c r="D44" s="134"/>
      <c r="E44" s="134"/>
      <c r="F44" s="134"/>
    </row>
    <row r="45" spans="1:6" x14ac:dyDescent="0.25">
      <c r="A45" s="79" t="s">
        <v>140</v>
      </c>
      <c r="B45" s="73" t="s">
        <v>159</v>
      </c>
      <c r="C45" s="134"/>
      <c r="D45" s="134"/>
      <c r="E45" s="134"/>
      <c r="F45" s="134"/>
    </row>
    <row r="46" spans="1:6" ht="38.1" customHeight="1" x14ac:dyDescent="0.25">
      <c r="A46" s="158"/>
      <c r="B46" s="227" t="s">
        <v>344</v>
      </c>
      <c r="C46" s="228"/>
      <c r="D46" s="228"/>
      <c r="E46" s="228"/>
      <c r="F46" s="228"/>
    </row>
  </sheetData>
  <mergeCells count="11">
    <mergeCell ref="A12:F12"/>
    <mergeCell ref="A7:F7"/>
    <mergeCell ref="A8:F8"/>
    <mergeCell ref="A9:F9"/>
    <mergeCell ref="A10:F10"/>
    <mergeCell ref="A11:F11"/>
    <mergeCell ref="A13:F13"/>
    <mergeCell ref="A15:A16"/>
    <mergeCell ref="B15:B16"/>
    <mergeCell ref="A18:B18"/>
    <mergeCell ref="B46:F46"/>
  </mergeCells>
  <pageMargins left="0.70866141732283472" right="0.31496062992125984" top="0.74803149606299213" bottom="0.74803149606299213" header="0.31496062992125984" footer="0.31496062992125984"/>
  <pageSetup paperSize="9" scale="75" orientation="portrait" verticalDpi="0" r:id="rId1"/>
  <headerFooter>
    <oddHeader xml:space="preserve">&amp;C6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12</vt:i4>
      </vt:variant>
    </vt:vector>
  </HeadingPairs>
  <TitlesOfParts>
    <vt:vector size="20" baseType="lpstr">
      <vt:lpstr>Приложение 1</vt:lpstr>
      <vt:lpstr>Приложение 2</vt:lpstr>
      <vt:lpstr>Приложение 3</vt:lpstr>
      <vt:lpstr>Приложение 4</vt:lpstr>
      <vt:lpstr>3</vt:lpstr>
      <vt:lpstr>5</vt:lpstr>
      <vt:lpstr>6</vt:lpstr>
      <vt:lpstr>Приложение 5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2020-11-05T06:10:18Z</cp:lastPrinted>
  <dcterms:created xsi:type="dcterms:W3CDTF">2009-07-27T10:10:26Z</dcterms:created>
  <dcterms:modified xsi:type="dcterms:W3CDTF">2020-11-11T12:56:20Z</dcterms:modified>
</cp:coreProperties>
</file>