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2г\Инвестиции\ИП утверждено\post_2021_0098\"/>
    </mc:Choice>
  </mc:AlternateContent>
  <bookViews>
    <workbookView xWindow="3795" yWindow="2655" windowWidth="19320" windowHeight="10020" tabRatio="631" activeTab="4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externalReferences>
    <externalReference r:id="rId9"/>
  </externalReference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4'!$A$14:$BG$17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1'!$A$1:$AY$38</definedName>
    <definedName name="_xlnm.Print_Area" localSheetId="1">'Приложение 2'!$A$1:$AC$38</definedName>
    <definedName name="_xlnm.Print_Area" localSheetId="2">'Приложение 3'!$A$1:$BB$46</definedName>
    <definedName name="_xlnm.Print_Area" localSheetId="3">'Приложение 4'!$A$1:$BN$43</definedName>
    <definedName name="_xlnm.Print_Area" localSheetId="4">'Приложение 5'!$A$1:$I$51</definedName>
  </definedNames>
  <calcPr calcId="152511"/>
</workbook>
</file>

<file path=xl/calcChain.xml><?xml version="1.0" encoding="utf-8"?>
<calcChain xmlns="http://schemas.openxmlformats.org/spreadsheetml/2006/main">
  <c r="C21" i="152" l="1"/>
  <c r="C26" i="152"/>
  <c r="I26" i="152" s="1"/>
  <c r="C25" i="152"/>
  <c r="I25" i="152" s="1"/>
  <c r="D21" i="152"/>
  <c r="D26" i="152"/>
  <c r="D25" i="152"/>
  <c r="B18" i="152"/>
  <c r="S33" i="125"/>
  <c r="S32" i="125" s="1"/>
  <c r="S34" i="125" s="1"/>
  <c r="AE35" i="120"/>
  <c r="W35" i="115"/>
  <c r="X35" i="115"/>
  <c r="Z35" i="115"/>
  <c r="AZ20" i="120"/>
  <c r="AA19" i="115" s="1"/>
  <c r="AC22" i="115"/>
  <c r="N22" i="115" s="1"/>
  <c r="E24" i="125" s="1"/>
  <c r="X24" i="120"/>
  <c r="W23" i="115" s="1"/>
  <c r="AL26" i="120"/>
  <c r="AL27" i="120"/>
  <c r="Y26" i="115"/>
  <c r="AZ28" i="120"/>
  <c r="AA29" i="115"/>
  <c r="AI31" i="125" s="1"/>
  <c r="AA34" i="115"/>
  <c r="AI36" i="125" s="1"/>
  <c r="AC34" i="115"/>
  <c r="N34" i="115" s="1"/>
  <c r="Q34" i="115" s="1"/>
  <c r="Z21" i="115"/>
  <c r="AB23" i="125" s="1"/>
  <c r="AE26" i="120"/>
  <c r="X25" i="115" s="1"/>
  <c r="N27" i="125" s="1"/>
  <c r="S27" i="125" s="1"/>
  <c r="AE29" i="120"/>
  <c r="X28" i="115" s="1"/>
  <c r="N30" i="125" s="1"/>
  <c r="S30" i="125" s="1"/>
  <c r="Y35" i="115"/>
  <c r="Y36" i="115"/>
  <c r="AA35" i="115"/>
  <c r="AA36" i="115"/>
  <c r="G33" i="12"/>
  <c r="D18" i="152"/>
  <c r="E18" i="152" s="1"/>
  <c r="F18" i="152" s="1"/>
  <c r="G18" i="152"/>
  <c r="H18" i="152"/>
  <c r="I18" i="152" s="1"/>
  <c r="I31" i="152"/>
  <c r="G26" i="152"/>
  <c r="G25" i="152"/>
  <c r="E26" i="152"/>
  <c r="E25" i="152"/>
  <c r="B19" i="125"/>
  <c r="C19" i="125"/>
  <c r="D19" i="125" s="1"/>
  <c r="E19" i="125" s="1"/>
  <c r="F19" i="125"/>
  <c r="G19" i="125" s="1"/>
  <c r="H19" i="125" s="1"/>
  <c r="I19" i="125" s="1"/>
  <c r="J19" i="125" s="1"/>
  <c r="K19" i="125"/>
  <c r="L19" i="125" s="1"/>
  <c r="M19" i="125" s="1"/>
  <c r="N19" i="125"/>
  <c r="O19" i="125" s="1"/>
  <c r="P19" i="125" s="1"/>
  <c r="Q19" i="125" s="1"/>
  <c r="R19" i="125" s="1"/>
  <c r="S19" i="125" s="1"/>
  <c r="T19" i="125" s="1"/>
  <c r="U19" i="125" s="1"/>
  <c r="V19" i="125" s="1"/>
  <c r="W19" i="125" s="1"/>
  <c r="X19" i="125" s="1"/>
  <c r="Y19" i="125" s="1"/>
  <c r="Z19" i="125" s="1"/>
  <c r="AA19" i="125"/>
  <c r="AB19" i="125" s="1"/>
  <c r="AC19" i="125" s="1"/>
  <c r="AD19" i="125" s="1"/>
  <c r="AE19" i="125" s="1"/>
  <c r="AF19" i="125" s="1"/>
  <c r="AG19" i="125" s="1"/>
  <c r="AH19" i="125" s="1"/>
  <c r="AI19" i="125" s="1"/>
  <c r="AJ19" i="125" s="1"/>
  <c r="AK19" i="125" s="1"/>
  <c r="AL19" i="125" s="1"/>
  <c r="AM19" i="125" s="1"/>
  <c r="AN19" i="125" s="1"/>
  <c r="AO19" i="125" s="1"/>
  <c r="AP19" i="125" s="1"/>
  <c r="AQ19" i="125" s="1"/>
  <c r="AR19" i="125" s="1"/>
  <c r="AS19" i="125" s="1"/>
  <c r="AT19" i="125" s="1"/>
  <c r="AU19" i="125" s="1"/>
  <c r="AV19" i="125" s="1"/>
  <c r="AW19" i="125" s="1"/>
  <c r="AX19" i="125" s="1"/>
  <c r="AY19" i="125" s="1"/>
  <c r="AZ19" i="125" s="1"/>
  <c r="BA19" i="125" s="1"/>
  <c r="BB19" i="125" s="1"/>
  <c r="AV34" i="125"/>
  <c r="AV32" i="125"/>
  <c r="AV20" i="125"/>
  <c r="AH34" i="125"/>
  <c r="AH32" i="125"/>
  <c r="AH20" i="125"/>
  <c r="T34" i="125"/>
  <c r="T32" i="125"/>
  <c r="T20" i="125"/>
  <c r="AV37" i="125"/>
  <c r="G21" i="152"/>
  <c r="G20" i="152" s="1"/>
  <c r="G19" i="152" s="1"/>
  <c r="E21" i="152"/>
  <c r="E20" i="152" s="1"/>
  <c r="E19" i="152" s="1"/>
  <c r="B17" i="115"/>
  <c r="C17" i="115"/>
  <c r="D17" i="115" s="1"/>
  <c r="E17" i="115" s="1"/>
  <c r="F17" i="115" s="1"/>
  <c r="G17" i="115" s="1"/>
  <c r="H17" i="115" s="1"/>
  <c r="I17" i="115" s="1"/>
  <c r="J17" i="115" s="1"/>
  <c r="K17" i="115" s="1"/>
  <c r="L17" i="115"/>
  <c r="M17" i="115" s="1"/>
  <c r="N17" i="115" s="1"/>
  <c r="O17" i="115" s="1"/>
  <c r="P17" i="115" s="1"/>
  <c r="Q17" i="115" s="1"/>
  <c r="R17" i="115" s="1"/>
  <c r="S17" i="115"/>
  <c r="T17" i="115" s="1"/>
  <c r="U17" i="115" s="1"/>
  <c r="V17" i="115" s="1"/>
  <c r="W17" i="115" s="1"/>
  <c r="X17" i="115" s="1"/>
  <c r="Y17" i="115" s="1"/>
  <c r="Z17" i="115" s="1"/>
  <c r="AA17" i="115" s="1"/>
  <c r="AB17" i="115"/>
  <c r="AC17" i="115" s="1"/>
  <c r="V32" i="115"/>
  <c r="U32" i="115"/>
  <c r="V30" i="115"/>
  <c r="U30" i="115"/>
  <c r="V18" i="115"/>
  <c r="U18" i="115"/>
  <c r="U38" i="115" s="1"/>
  <c r="N36" i="115"/>
  <c r="Q36" i="115" s="1"/>
  <c r="N35" i="115"/>
  <c r="Q35" i="115"/>
  <c r="R32" i="115"/>
  <c r="P32" i="115"/>
  <c r="O32" i="115"/>
  <c r="R30" i="115"/>
  <c r="P30" i="115"/>
  <c r="O30" i="115"/>
  <c r="R18" i="115"/>
  <c r="P18" i="115"/>
  <c r="O18" i="115"/>
  <c r="O38" i="115" s="1"/>
  <c r="H34" i="115"/>
  <c r="H33" i="115"/>
  <c r="H31" i="115"/>
  <c r="H30" i="115"/>
  <c r="H23" i="115"/>
  <c r="H22" i="115"/>
  <c r="H21" i="115"/>
  <c r="H20" i="115"/>
  <c r="V38" i="115"/>
  <c r="P38" i="115"/>
  <c r="H32" i="115"/>
  <c r="F36" i="115"/>
  <c r="F35" i="115"/>
  <c r="F34" i="115"/>
  <c r="F33" i="115"/>
  <c r="F31" i="115"/>
  <c r="F29" i="115"/>
  <c r="F28" i="115"/>
  <c r="F27" i="115"/>
  <c r="F26" i="115"/>
  <c r="F25" i="115"/>
  <c r="F24" i="115"/>
  <c r="F23" i="115"/>
  <c r="F22" i="115"/>
  <c r="F21" i="115"/>
  <c r="F20" i="115"/>
  <c r="F19" i="115"/>
  <c r="B18" i="120"/>
  <c r="C18" i="120"/>
  <c r="D18" i="120" s="1"/>
  <c r="E18" i="120" s="1"/>
  <c r="F18" i="120"/>
  <c r="G18" i="120" s="1"/>
  <c r="H18" i="120" s="1"/>
  <c r="I18" i="120" s="1"/>
  <c r="J18" i="120" s="1"/>
  <c r="K18" i="120" s="1"/>
  <c r="L18" i="120" s="1"/>
  <c r="M18" i="120" s="1"/>
  <c r="N18" i="120" s="1"/>
  <c r="O18" i="120" s="1"/>
  <c r="P18" i="120" s="1"/>
  <c r="Q18" i="120" s="1"/>
  <c r="R18" i="120" s="1"/>
  <c r="S18" i="120" s="1"/>
  <c r="T18" i="120" s="1"/>
  <c r="U18" i="120" s="1"/>
  <c r="V18" i="120" s="1"/>
  <c r="W18" i="120" s="1"/>
  <c r="X18" i="120" s="1"/>
  <c r="Y18" i="120" s="1"/>
  <c r="Z18" i="120" s="1"/>
  <c r="AA18" i="120" s="1"/>
  <c r="AB18" i="120" s="1"/>
  <c r="AC18" i="120" s="1"/>
  <c r="AD18" i="120" s="1"/>
  <c r="AE18" i="120" s="1"/>
  <c r="AF18" i="120" s="1"/>
  <c r="AG18" i="120" s="1"/>
  <c r="AH18" i="120" s="1"/>
  <c r="AI18" i="120" s="1"/>
  <c r="AJ18" i="120" s="1"/>
  <c r="AK18" i="120" s="1"/>
  <c r="AL18" i="120" s="1"/>
  <c r="AM18" i="120" s="1"/>
  <c r="AN18" i="120" s="1"/>
  <c r="AO18" i="120" s="1"/>
  <c r="AP18" i="120" s="1"/>
  <c r="AQ18" i="120" s="1"/>
  <c r="AR18" i="120" s="1"/>
  <c r="AS18" i="120" s="1"/>
  <c r="AT18" i="120" s="1"/>
  <c r="AU18" i="120" s="1"/>
  <c r="AV18" i="120" s="1"/>
  <c r="AW18" i="120" s="1"/>
  <c r="AX18" i="120" s="1"/>
  <c r="AY18" i="120" s="1"/>
  <c r="AZ18" i="120" s="1"/>
  <c r="BA18" i="120" s="1"/>
  <c r="BB18" i="120" s="1"/>
  <c r="BC18" i="120" s="1"/>
  <c r="BD18" i="120" s="1"/>
  <c r="BE18" i="120" s="1"/>
  <c r="BF18" i="120" s="1"/>
  <c r="BG18" i="120" s="1"/>
  <c r="BH18" i="120" s="1"/>
  <c r="BI18" i="120" s="1"/>
  <c r="BJ18" i="120" s="1"/>
  <c r="BK18" i="120" s="1"/>
  <c r="BL18" i="120" s="1"/>
  <c r="BM18" i="120" s="1"/>
  <c r="BN18" i="120" s="1"/>
  <c r="B18" i="12"/>
  <c r="C18" i="12" s="1"/>
  <c r="D18" i="12" s="1"/>
  <c r="E18" i="12"/>
  <c r="F18" i="12"/>
  <c r="G18" i="12" s="1"/>
  <c r="H18" i="12" s="1"/>
  <c r="I18" i="12" s="1"/>
  <c r="J18" i="12" s="1"/>
  <c r="K18" i="12" s="1"/>
  <c r="L18" i="12" s="1"/>
  <c r="M18" i="12"/>
  <c r="N18" i="12"/>
  <c r="O18" i="12" s="1"/>
  <c r="P18" i="12" s="1"/>
  <c r="Q18" i="12" s="1"/>
  <c r="R18" i="12" s="1"/>
  <c r="S18" i="12" s="1"/>
  <c r="T18" i="12" s="1"/>
  <c r="U18" i="12" s="1"/>
  <c r="V18" i="12" s="1"/>
  <c r="W18" i="12" s="1"/>
  <c r="X18" i="12" s="1"/>
  <c r="Y18" i="12" s="1"/>
  <c r="Z18" i="12" s="1"/>
  <c r="AA18" i="12" s="1"/>
  <c r="AB18" i="12" s="1"/>
  <c r="AC18" i="12" s="1"/>
  <c r="AD18" i="12" s="1"/>
  <c r="AE18" i="12" s="1"/>
  <c r="AF18" i="12" s="1"/>
  <c r="AG18" i="12" s="1"/>
  <c r="AH18" i="12" s="1"/>
  <c r="AI18" i="12" s="1"/>
  <c r="AJ18" i="12" s="1"/>
  <c r="AK18" i="12" s="1"/>
  <c r="AL18" i="12" s="1"/>
  <c r="AM18" i="12" s="1"/>
  <c r="AN18" i="12" s="1"/>
  <c r="AO18" i="12" s="1"/>
  <c r="AP18" i="12" s="1"/>
  <c r="AQ18" i="12" s="1"/>
  <c r="AR18" i="12" s="1"/>
  <c r="AS18" i="12" s="1"/>
  <c r="AT18" i="12" s="1"/>
  <c r="AU18" i="12" s="1"/>
  <c r="AV18" i="12" s="1"/>
  <c r="AW18" i="12" s="1"/>
  <c r="AX18" i="12" s="1"/>
  <c r="AY18" i="12" s="1"/>
  <c r="O33" i="12"/>
  <c r="O31" i="12"/>
  <c r="O19" i="12"/>
  <c r="H33" i="12"/>
  <c r="M33" i="12"/>
  <c r="AX35" i="12"/>
  <c r="AS35" i="12"/>
  <c r="AP35" i="12"/>
  <c r="AK35" i="12"/>
  <c r="AZ35" i="120" s="1"/>
  <c r="AN36" i="125"/>
  <c r="AF35" i="12"/>
  <c r="AS35" i="120" s="1"/>
  <c r="Z34" i="115" s="1"/>
  <c r="AB36" i="125" s="1"/>
  <c r="AG36" i="125" s="1"/>
  <c r="AA35" i="12"/>
  <c r="AL35" i="120" s="1"/>
  <c r="Y34" i="115" s="1"/>
  <c r="U36" i="125" s="1"/>
  <c r="Z36" i="125"/>
  <c r="V35" i="12"/>
  <c r="V33" i="12" s="1"/>
  <c r="Q35" i="12"/>
  <c r="X35" i="120" s="1"/>
  <c r="W34" i="115" s="1"/>
  <c r="AX34" i="12"/>
  <c r="AU34" i="12"/>
  <c r="N34" i="12" s="1"/>
  <c r="AS34" i="12"/>
  <c r="AP34" i="12" s="1"/>
  <c r="AK34" i="12"/>
  <c r="AZ34" i="120" s="1"/>
  <c r="AA33" i="115" s="1"/>
  <c r="AI35" i="125" s="1"/>
  <c r="AF34" i="12"/>
  <c r="AS34" i="120" s="1"/>
  <c r="Z33" i="115" s="1"/>
  <c r="AA34" i="12"/>
  <c r="V34" i="12"/>
  <c r="AE34" i="120" s="1"/>
  <c r="Q34" i="12"/>
  <c r="X34" i="120" s="1"/>
  <c r="W33" i="115" s="1"/>
  <c r="G35" i="125" s="1"/>
  <c r="L35" i="125" s="1"/>
  <c r="AX30" i="12"/>
  <c r="AX29" i="12"/>
  <c r="AU29" i="12" s="1"/>
  <c r="AX28" i="12"/>
  <c r="AX27" i="12"/>
  <c r="AX26" i="12"/>
  <c r="AX25" i="12"/>
  <c r="AU25" i="12" s="1"/>
  <c r="N25" i="12" s="1"/>
  <c r="AX24" i="12"/>
  <c r="AX23" i="12"/>
  <c r="AX22" i="12"/>
  <c r="AX21" i="12"/>
  <c r="AX20" i="12"/>
  <c r="AZ33" i="120"/>
  <c r="K34" i="12"/>
  <c r="AY33" i="12"/>
  <c r="AW33" i="12"/>
  <c r="AV33" i="12"/>
  <c r="AV36" i="12" s="1"/>
  <c r="AY31" i="12"/>
  <c r="AW31" i="12"/>
  <c r="AV31" i="12"/>
  <c r="AU30" i="12"/>
  <c r="N30" i="12" s="1"/>
  <c r="AU28" i="12"/>
  <c r="AU27" i="12"/>
  <c r="AU26" i="12"/>
  <c r="K26" i="12" s="1"/>
  <c r="AU24" i="12"/>
  <c r="AU23" i="12"/>
  <c r="N23" i="12" s="1"/>
  <c r="AU22" i="12"/>
  <c r="AU20" i="12"/>
  <c r="AY19" i="12"/>
  <c r="AY36" i="12" s="1"/>
  <c r="AW19" i="12"/>
  <c r="AV19" i="12"/>
  <c r="AO33" i="12"/>
  <c r="AN33" i="12"/>
  <c r="AN36" i="12" s="1"/>
  <c r="AM33" i="12"/>
  <c r="AM36" i="12" s="1"/>
  <c r="AL33" i="12"/>
  <c r="AK33" i="12"/>
  <c r="AK32" i="12"/>
  <c r="AO31" i="12"/>
  <c r="AO36" i="12" s="1"/>
  <c r="AN31" i="12"/>
  <c r="AM31" i="12"/>
  <c r="AL31" i="12"/>
  <c r="AK30" i="12"/>
  <c r="AZ30" i="120" s="1"/>
  <c r="AK29" i="12"/>
  <c r="AZ29" i="120" s="1"/>
  <c r="AA28" i="115" s="1"/>
  <c r="AI30" i="125" s="1"/>
  <c r="AN30" i="125" s="1"/>
  <c r="AK28" i="12"/>
  <c r="AK27" i="12"/>
  <c r="AZ27" i="120" s="1"/>
  <c r="AA26" i="115" s="1"/>
  <c r="AI28" i="125"/>
  <c r="AN28" i="125"/>
  <c r="AK26" i="12"/>
  <c r="AZ26" i="120" s="1"/>
  <c r="AA25" i="115" s="1"/>
  <c r="AI27" i="125" s="1"/>
  <c r="AN27" i="125" s="1"/>
  <c r="AK25" i="12"/>
  <c r="AZ25" i="120" s="1"/>
  <c r="AA24" i="115" s="1"/>
  <c r="AI26" i="125"/>
  <c r="AK24" i="12"/>
  <c r="AZ24" i="120" s="1"/>
  <c r="AA23" i="115" s="1"/>
  <c r="AI25" i="125" s="1"/>
  <c r="AK23" i="12"/>
  <c r="AZ23" i="120" s="1"/>
  <c r="AA22" i="115" s="1"/>
  <c r="AI24" i="125"/>
  <c r="AN24" i="125"/>
  <c r="AK22" i="12"/>
  <c r="AZ22" i="120" s="1"/>
  <c r="AA21" i="115" s="1"/>
  <c r="AI23" i="125" s="1"/>
  <c r="AN23" i="125" s="1"/>
  <c r="AK21" i="12"/>
  <c r="AK19" i="12" s="1"/>
  <c r="AK20" i="12"/>
  <c r="AO19" i="12"/>
  <c r="AN19" i="12"/>
  <c r="AM19" i="12"/>
  <c r="AL19" i="12"/>
  <c r="AE33" i="12"/>
  <c r="AD33" i="12"/>
  <c r="AD36" i="12" s="1"/>
  <c r="AC33" i="12"/>
  <c r="AB33" i="12"/>
  <c r="AA32" i="12"/>
  <c r="AL32" i="120" s="1"/>
  <c r="Y31" i="115" s="1"/>
  <c r="AE31" i="12"/>
  <c r="AD31" i="12"/>
  <c r="AC31" i="12"/>
  <c r="AC36" i="12" s="1"/>
  <c r="AB31" i="12"/>
  <c r="AA30" i="12"/>
  <c r="AL30" i="120" s="1"/>
  <c r="Y29" i="115" s="1"/>
  <c r="U31" i="125" s="1"/>
  <c r="Z31" i="125" s="1"/>
  <c r="AA29" i="12"/>
  <c r="AL29" i="120" s="1"/>
  <c r="Y28" i="115" s="1"/>
  <c r="U30" i="125" s="1"/>
  <c r="Z30" i="125" s="1"/>
  <c r="AA28" i="12"/>
  <c r="AL28" i="120" s="1"/>
  <c r="Y27" i="115" s="1"/>
  <c r="U29" i="125" s="1"/>
  <c r="Z29" i="125" s="1"/>
  <c r="AA27" i="12"/>
  <c r="U28" i="125"/>
  <c r="Z28" i="125"/>
  <c r="AA26" i="12"/>
  <c r="AA25" i="12"/>
  <c r="AL25" i="120" s="1"/>
  <c r="Y24" i="115" s="1"/>
  <c r="U26" i="125" s="1"/>
  <c r="Z26" i="125" s="1"/>
  <c r="AA24" i="12"/>
  <c r="AL24" i="120" s="1"/>
  <c r="Y23" i="115" s="1"/>
  <c r="U25" i="125"/>
  <c r="Z25" i="125" s="1"/>
  <c r="AA23" i="12"/>
  <c r="AL23" i="120" s="1"/>
  <c r="Y22" i="115" s="1"/>
  <c r="U24" i="125"/>
  <c r="Z24" i="125"/>
  <c r="AA22" i="12"/>
  <c r="AL22" i="120" s="1"/>
  <c r="Y21" i="115" s="1"/>
  <c r="U23" i="125" s="1"/>
  <c r="Z23" i="125" s="1"/>
  <c r="AA21" i="12"/>
  <c r="AL21" i="120" s="1"/>
  <c r="Y20" i="115" s="1"/>
  <c r="U22" i="125" s="1"/>
  <c r="Z22" i="125" s="1"/>
  <c r="AA20" i="12"/>
  <c r="AE19" i="12"/>
  <c r="AD19" i="12"/>
  <c r="AC19" i="12"/>
  <c r="AB19" i="12"/>
  <c r="K25" i="12"/>
  <c r="J25" i="12" s="1"/>
  <c r="H24" i="115" s="1"/>
  <c r="N26" i="12"/>
  <c r="K20" i="12"/>
  <c r="N20" i="12"/>
  <c r="K23" i="12"/>
  <c r="K27" i="12"/>
  <c r="N27" i="12"/>
  <c r="K24" i="12"/>
  <c r="N24" i="12"/>
  <c r="K28" i="12"/>
  <c r="N28" i="12"/>
  <c r="AW36" i="12"/>
  <c r="AL36" i="12"/>
  <c r="T32" i="12"/>
  <c r="AX32" i="12"/>
  <c r="AI21" i="125"/>
  <c r="AN21" i="125" s="1"/>
  <c r="AN35" i="125"/>
  <c r="AL31" i="120"/>
  <c r="Y32" i="12"/>
  <c r="Y31" i="12" s="1"/>
  <c r="AI32" i="12"/>
  <c r="AF32" i="12" s="1"/>
  <c r="AS32" i="120" s="1"/>
  <c r="Z31" i="115" s="1"/>
  <c r="AB33" i="125" s="1"/>
  <c r="AO31" i="125"/>
  <c r="C31" i="125"/>
  <c r="B31" i="125"/>
  <c r="A31" i="125"/>
  <c r="AO30" i="125"/>
  <c r="C30" i="125"/>
  <c r="B30" i="125"/>
  <c r="A30" i="125"/>
  <c r="AO29" i="125"/>
  <c r="C29" i="125"/>
  <c r="B29" i="125"/>
  <c r="A29" i="125"/>
  <c r="AO28" i="125"/>
  <c r="C28" i="125"/>
  <c r="B28" i="125"/>
  <c r="A28" i="125"/>
  <c r="AO27" i="125"/>
  <c r="C27" i="125"/>
  <c r="B27" i="125"/>
  <c r="A27" i="125"/>
  <c r="AO26" i="125"/>
  <c r="C26" i="125"/>
  <c r="B26" i="125"/>
  <c r="A26" i="125"/>
  <c r="AO25" i="125"/>
  <c r="C25" i="125"/>
  <c r="B25" i="125"/>
  <c r="A25" i="125"/>
  <c r="AO24" i="125"/>
  <c r="C24" i="125"/>
  <c r="B24" i="125"/>
  <c r="A24" i="125"/>
  <c r="AO23" i="125"/>
  <c r="C23" i="125"/>
  <c r="B23" i="125"/>
  <c r="A23" i="125"/>
  <c r="AO22" i="125"/>
  <c r="C22" i="125"/>
  <c r="B22" i="125"/>
  <c r="A22" i="125"/>
  <c r="E36" i="115"/>
  <c r="D36" i="115"/>
  <c r="C36" i="115"/>
  <c r="B36" i="115"/>
  <c r="A36" i="115"/>
  <c r="E35" i="115"/>
  <c r="D35" i="115"/>
  <c r="C35" i="115"/>
  <c r="B35" i="115"/>
  <c r="A35" i="115"/>
  <c r="E34" i="115"/>
  <c r="D34" i="115"/>
  <c r="C34" i="115"/>
  <c r="B34" i="115"/>
  <c r="A34" i="115"/>
  <c r="E29" i="115"/>
  <c r="D29" i="115"/>
  <c r="C29" i="115"/>
  <c r="B29" i="115"/>
  <c r="A29" i="115"/>
  <c r="E28" i="115"/>
  <c r="D28" i="115"/>
  <c r="C28" i="115"/>
  <c r="B28" i="115"/>
  <c r="A28" i="115"/>
  <c r="E27" i="115"/>
  <c r="D27" i="115"/>
  <c r="C27" i="115"/>
  <c r="B27" i="115"/>
  <c r="A27" i="115"/>
  <c r="E26" i="115"/>
  <c r="D26" i="115"/>
  <c r="C26" i="115"/>
  <c r="B26" i="115"/>
  <c r="A26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E20" i="115"/>
  <c r="D20" i="115"/>
  <c r="C20" i="115"/>
  <c r="B20" i="115"/>
  <c r="A20" i="115"/>
  <c r="C30" i="120"/>
  <c r="B30" i="120"/>
  <c r="A30" i="120"/>
  <c r="C29" i="120"/>
  <c r="B29" i="120"/>
  <c r="A29" i="120"/>
  <c r="C28" i="120"/>
  <c r="B28" i="120"/>
  <c r="A28" i="120"/>
  <c r="C27" i="120"/>
  <c r="B27" i="120"/>
  <c r="A27" i="120"/>
  <c r="C26" i="120"/>
  <c r="B26" i="120"/>
  <c r="A26" i="120"/>
  <c r="C25" i="120"/>
  <c r="B25" i="120"/>
  <c r="A25" i="120"/>
  <c r="C24" i="120"/>
  <c r="B24" i="120"/>
  <c r="A24" i="120"/>
  <c r="C23" i="120"/>
  <c r="B23" i="120"/>
  <c r="A23" i="120"/>
  <c r="C22" i="120"/>
  <c r="B22" i="120"/>
  <c r="A22" i="120"/>
  <c r="C21" i="120"/>
  <c r="B21" i="120"/>
  <c r="A21" i="120"/>
  <c r="AS30" i="12"/>
  <c r="AP30" i="12"/>
  <c r="M30" i="12" s="1"/>
  <c r="AF30" i="12"/>
  <c r="AS30" i="120" s="1"/>
  <c r="Z29" i="115" s="1"/>
  <c r="V30" i="12"/>
  <c r="AE30" i="120" s="1"/>
  <c r="X29" i="115" s="1"/>
  <c r="N31" i="125"/>
  <c r="S31" i="125"/>
  <c r="Q30" i="12"/>
  <c r="X30" i="120" s="1"/>
  <c r="W29" i="115" s="1"/>
  <c r="AB29" i="115" s="1"/>
  <c r="I29" i="115" s="1"/>
  <c r="L29" i="115" s="1"/>
  <c r="AS29" i="12"/>
  <c r="AP29" i="12"/>
  <c r="H29" i="12" s="1"/>
  <c r="G29" i="12" s="1"/>
  <c r="AF29" i="12"/>
  <c r="AS29" i="120" s="1"/>
  <c r="Z28" i="115" s="1"/>
  <c r="AB30" i="125" s="1"/>
  <c r="AG30" i="125" s="1"/>
  <c r="V29" i="12"/>
  <c r="Q29" i="12"/>
  <c r="X29" i="120" s="1"/>
  <c r="W28" i="115" s="1"/>
  <c r="AS28" i="12"/>
  <c r="AP28" i="12"/>
  <c r="AF28" i="12"/>
  <c r="AS28" i="120" s="1"/>
  <c r="V28" i="12"/>
  <c r="AE28" i="120" s="1"/>
  <c r="X27" i="115" s="1"/>
  <c r="N29" i="125" s="1"/>
  <c r="S29" i="125" s="1"/>
  <c r="Q28" i="12"/>
  <c r="X28" i="120" s="1"/>
  <c r="W27" i="115" s="1"/>
  <c r="AS27" i="12"/>
  <c r="AP27" i="12" s="1"/>
  <c r="M27" i="12" s="1"/>
  <c r="AF27" i="12"/>
  <c r="AS27" i="120" s="1"/>
  <c r="Z26" i="115" s="1"/>
  <c r="V27" i="12"/>
  <c r="AE27" i="120" s="1"/>
  <c r="X26" i="115" s="1"/>
  <c r="N28" i="125"/>
  <c r="S28" i="125" s="1"/>
  <c r="Q27" i="12"/>
  <c r="X27" i="120" s="1"/>
  <c r="W26" i="115" s="1"/>
  <c r="H27" i="12"/>
  <c r="G27" i="12"/>
  <c r="H28" i="12"/>
  <c r="G28" i="12"/>
  <c r="M28" i="12"/>
  <c r="M29" i="12"/>
  <c r="H30" i="12"/>
  <c r="G30" i="12" s="1"/>
  <c r="BN27" i="120"/>
  <c r="Q27" i="120"/>
  <c r="BN29" i="120"/>
  <c r="Q29" i="120"/>
  <c r="AB31" i="125"/>
  <c r="AG31" i="125" s="1"/>
  <c r="BG29" i="120"/>
  <c r="J29" i="120" s="1"/>
  <c r="BG30" i="120"/>
  <c r="J30" i="120"/>
  <c r="J28" i="12"/>
  <c r="H27" i="115" s="1"/>
  <c r="J27" i="12"/>
  <c r="H26" i="115"/>
  <c r="G30" i="125"/>
  <c r="L30" i="125" s="1"/>
  <c r="G28" i="125"/>
  <c r="L28" i="125" s="1"/>
  <c r="G31" i="125"/>
  <c r="AP31" i="125"/>
  <c r="AU31" i="125" s="1"/>
  <c r="BG27" i="120"/>
  <c r="J27" i="120" s="1"/>
  <c r="G29" i="115"/>
  <c r="AB28" i="125"/>
  <c r="AW28" i="125"/>
  <c r="BB28" i="125" s="1"/>
  <c r="D31" i="125"/>
  <c r="L31" i="125"/>
  <c r="AG28" i="125"/>
  <c r="AO36" i="125"/>
  <c r="C36" i="125"/>
  <c r="B36" i="125"/>
  <c r="A36" i="125"/>
  <c r="C35" i="120"/>
  <c r="B35" i="120"/>
  <c r="A35" i="120"/>
  <c r="BN35" i="120"/>
  <c r="Q35" i="120"/>
  <c r="E36" i="125"/>
  <c r="AO35" i="125"/>
  <c r="AO33" i="125"/>
  <c r="AO32" i="125"/>
  <c r="AO21" i="125"/>
  <c r="AO20" i="125" s="1"/>
  <c r="AO37" i="125" s="1"/>
  <c r="AA32" i="125"/>
  <c r="AA20" i="125"/>
  <c r="M20" i="125"/>
  <c r="M32" i="125"/>
  <c r="F32" i="125"/>
  <c r="F20" i="125"/>
  <c r="W36" i="115"/>
  <c r="AB36" i="115" s="1"/>
  <c r="X36" i="115"/>
  <c r="Z36" i="115"/>
  <c r="AC36" i="115"/>
  <c r="AC35" i="115"/>
  <c r="F34" i="125"/>
  <c r="F37" i="125"/>
  <c r="AS26" i="12"/>
  <c r="AP26" i="12"/>
  <c r="H26" i="12" s="1"/>
  <c r="G26" i="12" s="1"/>
  <c r="M26" i="12"/>
  <c r="AF26" i="12"/>
  <c r="AS26" i="120" s="1"/>
  <c r="Z25" i="115" s="1"/>
  <c r="AB27" i="125" s="1"/>
  <c r="AG27" i="125" s="1"/>
  <c r="V26" i="12"/>
  <c r="Q26" i="12"/>
  <c r="X26" i="120" s="1"/>
  <c r="W25" i="115" s="1"/>
  <c r="AS25" i="12"/>
  <c r="AP25" i="12"/>
  <c r="H25" i="12" s="1"/>
  <c r="G25" i="12" s="1"/>
  <c r="M25" i="12"/>
  <c r="AF25" i="12"/>
  <c r="AS25" i="120" s="1"/>
  <c r="V25" i="12"/>
  <c r="AE25" i="120" s="1"/>
  <c r="X24" i="115" s="1"/>
  <c r="N26" i="125" s="1"/>
  <c r="Q25" i="12"/>
  <c r="X25" i="120" s="1"/>
  <c r="AS24" i="12"/>
  <c r="AP24" i="12"/>
  <c r="AF24" i="12"/>
  <c r="AS24" i="120" s="1"/>
  <c r="Z23" i="115" s="1"/>
  <c r="V24" i="12"/>
  <c r="AE24" i="120" s="1"/>
  <c r="X23" i="115" s="1"/>
  <c r="N25" i="125" s="1"/>
  <c r="Q24" i="12"/>
  <c r="H24" i="12"/>
  <c r="G24" i="12"/>
  <c r="M24" i="12"/>
  <c r="J26" i="12"/>
  <c r="H25" i="115"/>
  <c r="AB25" i="125"/>
  <c r="AG25" i="125"/>
  <c r="AA34" i="125"/>
  <c r="AA37" i="125"/>
  <c r="M34" i="125"/>
  <c r="BN24" i="120"/>
  <c r="Q24" i="120" s="1"/>
  <c r="S26" i="125"/>
  <c r="AO34" i="125"/>
  <c r="G25" i="125"/>
  <c r="L25" i="125" s="1"/>
  <c r="AS23" i="12"/>
  <c r="AP23" i="12" s="1"/>
  <c r="AS22" i="12"/>
  <c r="AP22" i="12"/>
  <c r="H22" i="12" s="1"/>
  <c r="G22" i="12" s="1"/>
  <c r="AS21" i="12"/>
  <c r="AP21" i="12" s="1"/>
  <c r="AS20" i="12"/>
  <c r="AF23" i="12"/>
  <c r="AS23" i="120" s="1"/>
  <c r="Z22" i="115" s="1"/>
  <c r="V23" i="12"/>
  <c r="AE23" i="120" s="1"/>
  <c r="X22" i="115" s="1"/>
  <c r="Q23" i="12"/>
  <c r="X23" i="120" s="1"/>
  <c r="W22" i="115" s="1"/>
  <c r="AF22" i="12"/>
  <c r="AS22" i="120" s="1"/>
  <c r="V22" i="12"/>
  <c r="AE22" i="120" s="1"/>
  <c r="X21" i="115" s="1"/>
  <c r="N23" i="125" s="1"/>
  <c r="S23" i="125" s="1"/>
  <c r="Q22" i="12"/>
  <c r="X22" i="120" s="1"/>
  <c r="W21" i="115" s="1"/>
  <c r="AC21" i="115" s="1"/>
  <c r="N21" i="115" s="1"/>
  <c r="E23" i="125" s="1"/>
  <c r="AF21" i="12"/>
  <c r="AS21" i="120" s="1"/>
  <c r="V21" i="12"/>
  <c r="AE21" i="120" s="1"/>
  <c r="X20" i="115" s="1"/>
  <c r="N22" i="125" s="1"/>
  <c r="S22" i="125"/>
  <c r="Q21" i="12"/>
  <c r="X21" i="120" s="1"/>
  <c r="W20" i="115" s="1"/>
  <c r="M22" i="12"/>
  <c r="N24" i="125"/>
  <c r="S24" i="125" s="1"/>
  <c r="AI33" i="12"/>
  <c r="AI19" i="12"/>
  <c r="Y33" i="12"/>
  <c r="Y19" i="12"/>
  <c r="BN23" i="120"/>
  <c r="Q23" i="120" s="1"/>
  <c r="G22" i="125"/>
  <c r="L22" i="125" s="1"/>
  <c r="BG23" i="120"/>
  <c r="J23" i="120" s="1"/>
  <c r="AB24" i="125"/>
  <c r="G23" i="125"/>
  <c r="AW23" i="125" s="1"/>
  <c r="BB23" i="125" s="1"/>
  <c r="Q21" i="115"/>
  <c r="AG24" i="125"/>
  <c r="T30" i="115"/>
  <c r="T38" i="115" s="1"/>
  <c r="S30" i="115"/>
  <c r="M30" i="115"/>
  <c r="K30" i="115"/>
  <c r="J30" i="115"/>
  <c r="AT31" i="12"/>
  <c r="AR31" i="12"/>
  <c r="AQ31" i="12"/>
  <c r="AJ31" i="12"/>
  <c r="AH31" i="12"/>
  <c r="AG31" i="12"/>
  <c r="Z31" i="12"/>
  <c r="X31" i="12"/>
  <c r="W31" i="12"/>
  <c r="U31" i="12"/>
  <c r="S31" i="12"/>
  <c r="R31" i="12"/>
  <c r="P31" i="12"/>
  <c r="B36" i="120"/>
  <c r="A33" i="120"/>
  <c r="B33" i="120"/>
  <c r="A34" i="120"/>
  <c r="B34" i="120"/>
  <c r="A31" i="120"/>
  <c r="B31" i="120"/>
  <c r="A32" i="120"/>
  <c r="B32" i="120"/>
  <c r="A20" i="120"/>
  <c r="B20" i="120"/>
  <c r="B19" i="120"/>
  <c r="A19" i="120"/>
  <c r="B37" i="125"/>
  <c r="B35" i="125"/>
  <c r="A35" i="125"/>
  <c r="B34" i="125"/>
  <c r="A34" i="125"/>
  <c r="B33" i="125"/>
  <c r="A33" i="125"/>
  <c r="B32" i="125"/>
  <c r="A32" i="125"/>
  <c r="B21" i="125"/>
  <c r="A21" i="125"/>
  <c r="B20" i="125"/>
  <c r="A20" i="125"/>
  <c r="C31" i="115"/>
  <c r="T32" i="115"/>
  <c r="S32" i="115"/>
  <c r="K32" i="115"/>
  <c r="J32" i="115"/>
  <c r="T18" i="115"/>
  <c r="S18" i="115"/>
  <c r="S38" i="115" s="1"/>
  <c r="K18" i="115"/>
  <c r="J18" i="115"/>
  <c r="J38" i="115"/>
  <c r="K38" i="115"/>
  <c r="C34" i="120"/>
  <c r="C35" i="125"/>
  <c r="C33" i="115"/>
  <c r="C32" i="120"/>
  <c r="C33" i="125"/>
  <c r="C20" i="120"/>
  <c r="C21" i="125"/>
  <c r="C19" i="115"/>
  <c r="M18" i="115"/>
  <c r="A32" i="115"/>
  <c r="B32" i="115"/>
  <c r="A33" i="115"/>
  <c r="B33" i="115"/>
  <c r="D33" i="115"/>
  <c r="E33" i="115"/>
  <c r="A30" i="115"/>
  <c r="B30" i="115"/>
  <c r="A31" i="115"/>
  <c r="B31" i="115"/>
  <c r="D31" i="115"/>
  <c r="E31" i="115"/>
  <c r="E19" i="115"/>
  <c r="D19" i="115"/>
  <c r="A19" i="115"/>
  <c r="B19" i="115"/>
  <c r="B18" i="115"/>
  <c r="A18" i="115"/>
  <c r="AP20" i="12"/>
  <c r="AF20" i="12"/>
  <c r="V32" i="12"/>
  <c r="AE32" i="120" s="1"/>
  <c r="X31" i="115" s="1"/>
  <c r="N33" i="125" s="1"/>
  <c r="N32" i="125" s="1"/>
  <c r="N34" i="125" s="1"/>
  <c r="V20" i="12"/>
  <c r="AE20" i="120" s="1"/>
  <c r="Q20" i="12"/>
  <c r="X20" i="120" s="1"/>
  <c r="W19" i="115" s="1"/>
  <c r="AT33" i="12"/>
  <c r="AR33" i="12"/>
  <c r="AQ33" i="12"/>
  <c r="AJ33" i="12"/>
  <c r="AJ36" i="12" s="1"/>
  <c r="AH33" i="12"/>
  <c r="AG33" i="12"/>
  <c r="Z33" i="12"/>
  <c r="X33" i="12"/>
  <c r="W33" i="12"/>
  <c r="W36" i="12" s="1"/>
  <c r="U33" i="12"/>
  <c r="T33" i="12"/>
  <c r="S33" i="12"/>
  <c r="R33" i="12"/>
  <c r="P33" i="12"/>
  <c r="AT19" i="12"/>
  <c r="AR19" i="12"/>
  <c r="AR36" i="12" s="1"/>
  <c r="AQ19" i="12"/>
  <c r="AJ19" i="12"/>
  <c r="AH19" i="12"/>
  <c r="AG19" i="12"/>
  <c r="Z19" i="12"/>
  <c r="X19" i="12"/>
  <c r="W19" i="12"/>
  <c r="U19" i="12"/>
  <c r="T19" i="12"/>
  <c r="S19" i="12"/>
  <c r="R19" i="12"/>
  <c r="P19" i="12"/>
  <c r="P36" i="12" s="1"/>
  <c r="H20" i="12"/>
  <c r="M20" i="12"/>
  <c r="G20" i="12"/>
  <c r="AS33" i="120"/>
  <c r="AF31" i="12"/>
  <c r="X36" i="12"/>
  <c r="AH36" i="12"/>
  <c r="AT36" i="12"/>
  <c r="U36" i="12"/>
  <c r="AF33" i="12"/>
  <c r="R36" i="12"/>
  <c r="AG36" i="12"/>
  <c r="J20" i="12"/>
  <c r="H19" i="115"/>
  <c r="Q33" i="12"/>
  <c r="V19" i="12"/>
  <c r="AS33" i="12"/>
  <c r="X33" i="120"/>
  <c r="X19" i="120"/>
  <c r="AS31" i="120"/>
  <c r="AP33" i="12"/>
  <c r="J33" i="12"/>
  <c r="G21" i="125"/>
  <c r="J31" i="12"/>
  <c r="I27" i="152"/>
  <c r="F26" i="152"/>
  <c r="F25" i="152"/>
  <c r="M32" i="115"/>
  <c r="M38" i="115" s="1"/>
  <c r="I22" i="152"/>
  <c r="H26" i="152"/>
  <c r="H25" i="152" s="1"/>
  <c r="F21" i="152"/>
  <c r="F20" i="152"/>
  <c r="F19" i="152" s="1"/>
  <c r="H27" i="152"/>
  <c r="I21" i="152"/>
  <c r="H22" i="152"/>
  <c r="H21" i="152"/>
  <c r="H31" i="152"/>
  <c r="M23" i="12" l="1"/>
  <c r="M19" i="12" s="1"/>
  <c r="H23" i="12"/>
  <c r="G23" i="12" s="1"/>
  <c r="AP23" i="125"/>
  <c r="AU23" i="125" s="1"/>
  <c r="AG23" i="125"/>
  <c r="J19" i="12"/>
  <c r="J36" i="12" s="1"/>
  <c r="M21" i="12"/>
  <c r="H21" i="12"/>
  <c r="G21" i="12" s="1"/>
  <c r="G19" i="12" s="1"/>
  <c r="AP19" i="12"/>
  <c r="S25" i="125"/>
  <c r="AP25" i="125"/>
  <c r="AU25" i="125" s="1"/>
  <c r="AC25" i="115"/>
  <c r="N25" i="115" s="1"/>
  <c r="AB25" i="115"/>
  <c r="G27" i="125"/>
  <c r="L27" i="125" s="1"/>
  <c r="Y25" i="115"/>
  <c r="U27" i="125" s="1"/>
  <c r="BN26" i="120"/>
  <c r="Q26" i="120" s="1"/>
  <c r="X34" i="115"/>
  <c r="N36" i="125" s="1"/>
  <c r="S36" i="125" s="1"/>
  <c r="BG35" i="120"/>
  <c r="J35" i="120" s="1"/>
  <c r="Q19" i="12"/>
  <c r="AE33" i="120"/>
  <c r="S36" i="12"/>
  <c r="AS20" i="120"/>
  <c r="AF19" i="12"/>
  <c r="AF36" i="12" s="1"/>
  <c r="Q22" i="115"/>
  <c r="BG22" i="120"/>
  <c r="J22" i="120" s="1"/>
  <c r="L21" i="125"/>
  <c r="X30" i="115"/>
  <c r="AE31" i="120"/>
  <c r="AS19" i="12"/>
  <c r="V31" i="12"/>
  <c r="V36" i="12" s="1"/>
  <c r="Z36" i="12"/>
  <c r="AQ36" i="12"/>
  <c r="L23" i="125"/>
  <c r="BN22" i="120"/>
  <c r="Q22" i="120" s="1"/>
  <c r="Z20" i="115"/>
  <c r="AB22" i="125" s="1"/>
  <c r="BG21" i="120"/>
  <c r="J21" i="120" s="1"/>
  <c r="AB22" i="115"/>
  <c r="G24" i="125"/>
  <c r="M37" i="125"/>
  <c r="Y36" i="12"/>
  <c r="K30" i="12"/>
  <c r="J30" i="12" s="1"/>
  <c r="H29" i="115" s="1"/>
  <c r="AA31" i="12"/>
  <c r="BN30" i="120"/>
  <c r="Q30" i="120" s="1"/>
  <c r="AX19" i="12"/>
  <c r="AU21" i="12"/>
  <c r="K29" i="12"/>
  <c r="J29" i="12" s="1"/>
  <c r="H28" i="115" s="1"/>
  <c r="H18" i="115" s="1"/>
  <c r="H38" i="115" s="1"/>
  <c r="N29" i="12"/>
  <c r="AA33" i="12"/>
  <c r="AL34" i="120"/>
  <c r="O36" i="12"/>
  <c r="AB21" i="115"/>
  <c r="AC29" i="115"/>
  <c r="N29" i="115" s="1"/>
  <c r="AC23" i="115"/>
  <c r="N23" i="115" s="1"/>
  <c r="AB23" i="115"/>
  <c r="G29" i="125"/>
  <c r="L29" i="125" s="1"/>
  <c r="AU32" i="12"/>
  <c r="AX31" i="12"/>
  <c r="AL20" i="120"/>
  <c r="AA19" i="12"/>
  <c r="AZ32" i="120"/>
  <c r="AK31" i="12"/>
  <c r="AK36" i="12" s="1"/>
  <c r="AN31" i="125"/>
  <c r="AW31" i="125"/>
  <c r="BB31" i="125" s="1"/>
  <c r="Z30" i="115"/>
  <c r="H19" i="12"/>
  <c r="AC28" i="115"/>
  <c r="N28" i="115" s="1"/>
  <c r="AB28" i="115"/>
  <c r="AB36" i="12"/>
  <c r="X19" i="115"/>
  <c r="AE19" i="120"/>
  <c r="W24" i="115"/>
  <c r="BN25" i="120"/>
  <c r="Q25" i="120" s="1"/>
  <c r="AP30" i="125"/>
  <c r="AU30" i="125" s="1"/>
  <c r="AB32" i="125"/>
  <c r="AB34" i="125" s="1"/>
  <c r="AG33" i="125"/>
  <c r="AG32" i="125" s="1"/>
  <c r="AG34" i="125" s="1"/>
  <c r="BG26" i="120"/>
  <c r="J26" i="120" s="1"/>
  <c r="AP28" i="125"/>
  <c r="AU28" i="125" s="1"/>
  <c r="AS32" i="12"/>
  <c r="T31" i="12"/>
  <c r="T36" i="12" s="1"/>
  <c r="Q32" i="12"/>
  <c r="Y30" i="115"/>
  <c r="U33" i="125"/>
  <c r="AN25" i="125"/>
  <c r="AW25" i="125"/>
  <c r="BB25" i="125" s="1"/>
  <c r="AP36" i="125"/>
  <c r="AU36" i="125" s="1"/>
  <c r="AA27" i="115"/>
  <c r="AI29" i="125" s="1"/>
  <c r="BN28" i="120"/>
  <c r="Q28" i="120" s="1"/>
  <c r="AI31" i="12"/>
  <c r="AI36" i="12" s="1"/>
  <c r="BG24" i="120"/>
  <c r="J24" i="120" s="1"/>
  <c r="Z24" i="115"/>
  <c r="AB26" i="125" s="1"/>
  <c r="BG25" i="120"/>
  <c r="J25" i="120" s="1"/>
  <c r="G36" i="115"/>
  <c r="I36" i="115"/>
  <c r="L36" i="115" s="1"/>
  <c r="AW30" i="125"/>
  <c r="BB30" i="125" s="1"/>
  <c r="Z27" i="115"/>
  <c r="AB29" i="125" s="1"/>
  <c r="BG28" i="120"/>
  <c r="J28" i="120" s="1"/>
  <c r="AN26" i="125"/>
  <c r="N22" i="12"/>
  <c r="K22" i="12"/>
  <c r="X33" i="115"/>
  <c r="BG34" i="120"/>
  <c r="AU35" i="12"/>
  <c r="AX33" i="12"/>
  <c r="AX36" i="12" s="1"/>
  <c r="AW36" i="125"/>
  <c r="BB36" i="125" s="1"/>
  <c r="AI34" i="125"/>
  <c r="AZ21" i="120"/>
  <c r="G36" i="125"/>
  <c r="L36" i="125" s="1"/>
  <c r="AB26" i="115"/>
  <c r="AC26" i="115"/>
  <c r="N26" i="115" s="1"/>
  <c r="AN34" i="125"/>
  <c r="AE36" i="12"/>
  <c r="Z32" i="115"/>
  <c r="AB35" i="125"/>
  <c r="R38" i="115"/>
  <c r="T37" i="125"/>
  <c r="AH37" i="125"/>
  <c r="D20" i="152"/>
  <c r="D19" i="152" s="1"/>
  <c r="AA32" i="115"/>
  <c r="AB35" i="115"/>
  <c r="C20" i="152"/>
  <c r="AG35" i="125" l="1"/>
  <c r="K35" i="12"/>
  <c r="K33" i="12" s="1"/>
  <c r="N35" i="12"/>
  <c r="N33" i="12" s="1"/>
  <c r="AU33" i="12"/>
  <c r="AP29" i="125"/>
  <c r="AU29" i="125" s="1"/>
  <c r="AG29" i="125"/>
  <c r="AN29" i="125"/>
  <c r="AW29" i="125"/>
  <c r="BB29" i="125" s="1"/>
  <c r="AS31" i="12"/>
  <c r="AS36" i="12" s="1"/>
  <c r="AP32" i="12"/>
  <c r="G21" i="115"/>
  <c r="I21" i="115"/>
  <c r="AP22" i="125"/>
  <c r="AU22" i="125" s="1"/>
  <c r="AG22" i="125"/>
  <c r="BG33" i="120"/>
  <c r="J34" i="120"/>
  <c r="J33" i="120" s="1"/>
  <c r="AL19" i="120"/>
  <c r="Y19" i="115"/>
  <c r="BN20" i="120"/>
  <c r="G23" i="115"/>
  <c r="I23" i="115"/>
  <c r="L24" i="125"/>
  <c r="AW24" i="125"/>
  <c r="BB24" i="125" s="1"/>
  <c r="G25" i="115"/>
  <c r="I25" i="115"/>
  <c r="AB34" i="115"/>
  <c r="N35" i="125"/>
  <c r="S35" i="125" s="1"/>
  <c r="AB33" i="115"/>
  <c r="X32" i="120"/>
  <c r="Q31" i="12"/>
  <c r="Q36" i="12" s="1"/>
  <c r="AC24" i="115"/>
  <c r="N24" i="115" s="1"/>
  <c r="AB24" i="115"/>
  <c r="G26" i="125"/>
  <c r="G28" i="115"/>
  <c r="I28" i="115"/>
  <c r="W18" i="115"/>
  <c r="AC27" i="115"/>
  <c r="N27" i="115" s="1"/>
  <c r="Q23" i="115"/>
  <c r="E25" i="125"/>
  <c r="Y33" i="115"/>
  <c r="AL33" i="120"/>
  <c r="BN34" i="120"/>
  <c r="K21" i="12"/>
  <c r="K19" i="12" s="1"/>
  <c r="AU19" i="12"/>
  <c r="N21" i="12"/>
  <c r="N19" i="12" s="1"/>
  <c r="I22" i="115"/>
  <c r="G22" i="115"/>
  <c r="E27" i="125"/>
  <c r="Q25" i="115"/>
  <c r="G35" i="115"/>
  <c r="I35" i="115"/>
  <c r="L35" i="115" s="1"/>
  <c r="E28" i="125"/>
  <c r="Q26" i="115"/>
  <c r="AZ19" i="120"/>
  <c r="BN21" i="120"/>
  <c r="Q21" i="120" s="1"/>
  <c r="AA20" i="115"/>
  <c r="U32" i="125"/>
  <c r="Z33" i="125"/>
  <c r="Z32" i="125" s="1"/>
  <c r="X18" i="115"/>
  <c r="X38" i="115" s="1"/>
  <c r="N21" i="125"/>
  <c r="I26" i="115"/>
  <c r="G26" i="115"/>
  <c r="AG26" i="125"/>
  <c r="AP26" i="125"/>
  <c r="AU26" i="125" s="1"/>
  <c r="AB27" i="115"/>
  <c r="C19" i="152"/>
  <c r="I20" i="152"/>
  <c r="I19" i="152" s="1"/>
  <c r="H20" i="152"/>
  <c r="H19" i="152" s="1"/>
  <c r="AP27" i="125"/>
  <c r="AU27" i="125" s="1"/>
  <c r="AE36" i="120"/>
  <c r="E30" i="125"/>
  <c r="Q28" i="115"/>
  <c r="AA31" i="115"/>
  <c r="AZ31" i="120"/>
  <c r="BN32" i="120"/>
  <c r="K32" i="12"/>
  <c r="K31" i="12" s="1"/>
  <c r="AU31" i="12"/>
  <c r="N32" i="12"/>
  <c r="N31" i="12" s="1"/>
  <c r="AB20" i="115"/>
  <c r="Q29" i="115"/>
  <c r="E31" i="125"/>
  <c r="AA36" i="12"/>
  <c r="AP24" i="125"/>
  <c r="AU24" i="125" s="1"/>
  <c r="Z19" i="115"/>
  <c r="AS19" i="120"/>
  <c r="AS36" i="120" s="1"/>
  <c r="BG20" i="120"/>
  <c r="Z27" i="125"/>
  <c r="AW27" i="125"/>
  <c r="BB27" i="125" s="1"/>
  <c r="G20" i="125"/>
  <c r="L28" i="115" l="1"/>
  <c r="D30" i="125"/>
  <c r="BN19" i="120"/>
  <c r="BN36" i="120" s="1"/>
  <c r="Q20" i="120"/>
  <c r="Q19" i="120" s="1"/>
  <c r="N36" i="12"/>
  <c r="AB21" i="125"/>
  <c r="Z18" i="115"/>
  <c r="Z38" i="115" s="1"/>
  <c r="BN33" i="120"/>
  <c r="Q34" i="120"/>
  <c r="Q33" i="120" s="1"/>
  <c r="I34" i="115"/>
  <c r="G34" i="115"/>
  <c r="U21" i="125"/>
  <c r="Y18" i="115"/>
  <c r="AC19" i="115"/>
  <c r="M32" i="12"/>
  <c r="M31" i="12" s="1"/>
  <c r="M36" i="12" s="1"/>
  <c r="AP31" i="12"/>
  <c r="AP36" i="12" s="1"/>
  <c r="H32" i="12"/>
  <c r="AB19" i="115"/>
  <c r="D28" i="125"/>
  <c r="L26" i="115"/>
  <c r="Q27" i="115"/>
  <c r="E29" i="125"/>
  <c r="L26" i="125"/>
  <c r="L20" i="125" s="1"/>
  <c r="AW26" i="125"/>
  <c r="BB26" i="125" s="1"/>
  <c r="W31" i="115"/>
  <c r="X31" i="120"/>
  <c r="X36" i="120" s="1"/>
  <c r="BG32" i="120"/>
  <c r="L25" i="115"/>
  <c r="D27" i="125"/>
  <c r="D25" i="125"/>
  <c r="L23" i="115"/>
  <c r="AL36" i="120"/>
  <c r="AP35" i="125"/>
  <c r="AU35" i="125" s="1"/>
  <c r="E26" i="125"/>
  <c r="Q24" i="115"/>
  <c r="AI33" i="125"/>
  <c r="AA30" i="115"/>
  <c r="I27" i="115"/>
  <c r="G27" i="115"/>
  <c r="AZ36" i="120"/>
  <c r="D24" i="125"/>
  <c r="L22" i="115"/>
  <c r="K36" i="12"/>
  <c r="J20" i="120"/>
  <c r="J19" i="120" s="1"/>
  <c r="BG19" i="120"/>
  <c r="I20" i="115"/>
  <c r="G20" i="115"/>
  <c r="BN31" i="120"/>
  <c r="Q32" i="120"/>
  <c r="Q31" i="120" s="1"/>
  <c r="S21" i="125"/>
  <c r="S20" i="125" s="1"/>
  <c r="S37" i="125" s="1"/>
  <c r="N20" i="125"/>
  <c r="N37" i="125" s="1"/>
  <c r="AI22" i="125"/>
  <c r="AA18" i="115"/>
  <c r="AA38" i="115" s="1"/>
  <c r="AC20" i="115"/>
  <c r="N20" i="115" s="1"/>
  <c r="Y32" i="115"/>
  <c r="U35" i="125"/>
  <c r="AC33" i="115"/>
  <c r="G24" i="115"/>
  <c r="I24" i="115"/>
  <c r="AB32" i="115"/>
  <c r="I33" i="115"/>
  <c r="G33" i="115"/>
  <c r="D23" i="125"/>
  <c r="L21" i="115"/>
  <c r="AU36" i="12"/>
  <c r="E22" i="125" l="1"/>
  <c r="Q20" i="115"/>
  <c r="D22" i="125"/>
  <c r="L20" i="115"/>
  <c r="AC18" i="115"/>
  <c r="N19" i="115"/>
  <c r="AG21" i="125"/>
  <c r="AG20" i="125" s="1"/>
  <c r="AG37" i="125" s="1"/>
  <c r="AP21" i="125"/>
  <c r="AB20" i="125"/>
  <c r="AB37" i="125" s="1"/>
  <c r="BG36" i="120"/>
  <c r="AC31" i="115"/>
  <c r="G33" i="125"/>
  <c r="AB31" i="115"/>
  <c r="W30" i="115"/>
  <c r="W38" i="115" s="1"/>
  <c r="G32" i="12"/>
  <c r="G31" i="12" s="1"/>
  <c r="G36" i="12" s="1"/>
  <c r="H31" i="12"/>
  <c r="H36" i="12" s="1"/>
  <c r="Y38" i="115"/>
  <c r="L24" i="115"/>
  <c r="D26" i="125"/>
  <c r="Z35" i="125"/>
  <c r="Z34" i="125" s="1"/>
  <c r="U34" i="125"/>
  <c r="AW35" i="125"/>
  <c r="AN22" i="125"/>
  <c r="AN20" i="125" s="1"/>
  <c r="AI20" i="125"/>
  <c r="AW22" i="125"/>
  <c r="BB22" i="125" s="1"/>
  <c r="AN33" i="125"/>
  <c r="AN32" i="125" s="1"/>
  <c r="AI32" i="125"/>
  <c r="AW33" i="125"/>
  <c r="U20" i="125"/>
  <c r="U37" i="125" s="1"/>
  <c r="Z21" i="125"/>
  <c r="Z20" i="125" s="1"/>
  <c r="Z37" i="125" s="1"/>
  <c r="AW21" i="125"/>
  <c r="Q36" i="120"/>
  <c r="D35" i="125"/>
  <c r="L33" i="115"/>
  <c r="L27" i="115"/>
  <c r="D29" i="125"/>
  <c r="AB18" i="115"/>
  <c r="AB38" i="115" s="1"/>
  <c r="G19" i="115"/>
  <c r="G18" i="115" s="1"/>
  <c r="I19" i="115"/>
  <c r="D36" i="125"/>
  <c r="L34" i="115"/>
  <c r="AC32" i="115"/>
  <c r="N33" i="115"/>
  <c r="BG31" i="120"/>
  <c r="J32" i="120"/>
  <c r="J31" i="120" s="1"/>
  <c r="J36" i="120" s="1"/>
  <c r="Q19" i="115" l="1"/>
  <c r="Q18" i="115" s="1"/>
  <c r="N18" i="115"/>
  <c r="E21" i="125"/>
  <c r="E20" i="125" s="1"/>
  <c r="AN37" i="125"/>
  <c r="N31" i="115"/>
  <c r="AC30" i="115"/>
  <c r="BB35" i="125"/>
  <c r="BB34" i="125" s="1"/>
  <c r="AW34" i="125"/>
  <c r="BB33" i="125"/>
  <c r="BB32" i="125" s="1"/>
  <c r="AW32" i="125"/>
  <c r="I31" i="115"/>
  <c r="AB30" i="115"/>
  <c r="G31" i="115"/>
  <c r="G30" i="115" s="1"/>
  <c r="G38" i="115" s="1"/>
  <c r="AC38" i="115"/>
  <c r="N32" i="115"/>
  <c r="Q33" i="115"/>
  <c r="Q32" i="115" s="1"/>
  <c r="E35" i="125"/>
  <c r="E34" i="125" s="1"/>
  <c r="L19" i="115"/>
  <c r="L18" i="115" s="1"/>
  <c r="I18" i="115"/>
  <c r="D21" i="125"/>
  <c r="D20" i="125" s="1"/>
  <c r="AW20" i="125"/>
  <c r="AW37" i="125" s="1"/>
  <c r="BB21" i="125"/>
  <c r="BB20" i="125" s="1"/>
  <c r="BB37" i="125" s="1"/>
  <c r="AI37" i="125"/>
  <c r="L33" i="125"/>
  <c r="G34" i="125"/>
  <c r="G32" i="125"/>
  <c r="G37" i="125" s="1"/>
  <c r="AP33" i="125"/>
  <c r="AU21" i="125"/>
  <c r="AU20" i="125" s="1"/>
  <c r="AP20" i="125"/>
  <c r="E33" i="125" l="1"/>
  <c r="E32" i="125" s="1"/>
  <c r="E37" i="125" s="1"/>
  <c r="N30" i="115"/>
  <c r="N38" i="115" s="1"/>
  <c r="Q31" i="115"/>
  <c r="Q30" i="115" s="1"/>
  <c r="L34" i="125"/>
  <c r="L32" i="125"/>
  <c r="Q38" i="115"/>
  <c r="AP32" i="125"/>
  <c r="AP34" i="125" s="1"/>
  <c r="AU33" i="125"/>
  <c r="AU32" i="125" s="1"/>
  <c r="AU34" i="125" s="1"/>
  <c r="I38" i="115"/>
  <c r="D33" i="125"/>
  <c r="L31" i="115"/>
  <c r="L30" i="115" s="1"/>
  <c r="L38" i="115" s="1"/>
  <c r="I30" i="115"/>
  <c r="D34" i="125" l="1"/>
  <c r="D32" i="125"/>
  <c r="AU37" i="125"/>
  <c r="AP37" i="125"/>
  <c r="L37" i="125"/>
  <c r="D37" i="125" l="1"/>
</calcChain>
</file>

<file path=xl/sharedStrings.xml><?xml version="1.0" encoding="utf-8"?>
<sst xmlns="http://schemas.openxmlformats.org/spreadsheetml/2006/main" count="696" uniqueCount="323">
  <si>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</si>
  <si>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</si>
  <si>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</si>
  <si>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</si>
  <si>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</si>
  <si>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</si>
  <si>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</si>
  <si>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</si>
  <si>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</si>
  <si>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</si>
  <si>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</si>
  <si>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</si>
  <si>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</si>
  <si>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</si>
  <si>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</si>
  <si>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</si>
  <si>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</si>
  <si>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</si>
  <si>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</si>
  <si>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</si>
  <si>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</si>
  <si>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</si>
  <si>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</si>
  <si>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</si>
  <si>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</si>
  <si>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</si>
  <si>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</si>
  <si>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</si>
  <si>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</si>
  <si>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</si>
  <si>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</si>
  <si>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</si>
  <si>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</si>
  <si>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</si>
  <si>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</si>
  <si>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</si>
  <si>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</si>
  <si>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</si>
  <si>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</si>
  <si>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</si>
  <si>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</si>
  <si>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</si>
  <si>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</si>
  <si>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</si>
  <si>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</si>
  <si>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</si>
  <si>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</si>
  <si>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</si>
  <si>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</si>
  <si>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</si>
  <si>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</si>
  <si>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</si>
  <si>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</si>
  <si>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</si>
  <si>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</si>
  <si>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</si>
  <si>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</si>
  <si>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</si>
  <si>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</si>
  <si>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</si>
  <si>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</si>
  <si>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</si>
  <si>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</si>
  <si>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</si>
  <si>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</si>
  <si>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</si>
  <si>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</si>
  <si>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</si>
  <si>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</si>
  <si>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</si>
  <si>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</si>
  <si>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</si>
  <si>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</si>
  <si>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</si>
  <si>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</si>
  <si>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</si>
  <si>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</si>
  <si>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</si>
  <si>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</si>
  <si>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</si>
  <si>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</si>
  <si>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</si>
  <si>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</si>
  <si>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</si>
  <si>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</si>
  <si>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</si>
  <si>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</si>
  <si>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</si>
  <si>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</si>
  <si>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</si>
  <si>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</si>
  <si>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</si>
  <si>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</si>
  <si>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</si>
  <si>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</si>
  <si>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</si>
  <si>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</si>
  <si>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</si>
  <si>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</si>
  <si>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</si>
  <si>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</si>
  <si>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</si>
  <si>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</si>
  <si>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</si>
  <si>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</si>
  <si>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</si>
  <si>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</si>
  <si>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</si>
  <si>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</si>
  <si>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</si>
  <si>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</si>
  <si>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</si>
  <si>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</si>
  <si>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</si>
  <si>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</si>
  <si>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</si>
  <si>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</si>
  <si>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</si>
  <si>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</si>
  <si>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</si>
  <si>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</si>
  <si>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</si>
  <si>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</si>
  <si>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</si>
  <si>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</si>
  <si>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</si>
  <si>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</si>
  <si>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</si>
  <si>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</si>
  <si>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</si>
  <si>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</si>
  <si>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</si>
  <si>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</si>
  <si>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</si>
  <si>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</si>
  <si>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</si>
  <si>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</si>
  <si>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</si>
  <si>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</si>
  <si>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</si>
  <si>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</si>
  <si>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</si>
  <si>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</si>
  <si>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</si>
  <si>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</si>
  <si>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</si>
  <si>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</si>
  <si>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</si>
  <si>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</si>
  <si>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</si>
  <si>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</si>
  <si>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</si>
  <si>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</si>
  <si>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</si>
  <si>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</si>
  <si>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</si>
  <si>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</si>
  <si>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</si>
  <si>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</si>
  <si>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</si>
  <si>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</si>
  <si>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</si>
  <si>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</si>
  <si>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</si>
  <si>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</si>
  <si>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</si>
  <si>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</si>
  <si>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</si>
  <si>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</si>
  <si>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</si>
  <si>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</si>
  <si>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</si>
  <si>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</si>
  <si>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</si>
  <si>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</si>
  <si>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</si>
  <si>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</si>
  <si>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</si>
  <si>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</si>
  <si>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</si>
  <si>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</si>
  <si>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</si>
  <si>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</si>
  <si>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</si>
  <si>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</si>
  <si>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</si>
  <si>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</si>
  <si>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</si>
  <si>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</si>
  <si>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</si>
  <si>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</si>
  <si>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</si>
  <si>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</si>
  <si>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</si>
  <si>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ИТОГО</t>
  </si>
  <si>
    <t>1.1.</t>
  </si>
  <si>
    <t>1.2.</t>
  </si>
  <si>
    <t>2.1.</t>
  </si>
  <si>
    <t>2021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</si>
  <si>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</si>
  <si>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</si>
  <si>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</si>
  <si>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</si>
  <si>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</si>
  <si>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</si>
  <si>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</si>
  <si>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</si>
  <si>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</si>
  <si>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</si>
  <si>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</si>
  <si>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</si>
  <si>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</si>
  <si>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</si>
  <si>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</si>
  <si>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</si>
  <si>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</si>
  <si>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</si>
  <si>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</si>
  <si>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</si>
  <si>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</si>
  <si>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</si>
  <si>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</si>
  <si>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</si>
  <si>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</si>
  <si>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</si>
  <si>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</si>
  <si>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</si>
  <si>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</si>
  <si>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</si>
  <si>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</si>
  <si>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</si>
  <si>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</si>
  <si>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</si>
  <si>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</si>
  <si>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</si>
  <si>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</si>
  <si>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</si>
  <si>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</si>
  <si>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</si>
  <si>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</si>
  <si>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</si>
  <si>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</si>
  <si>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</si>
  <si>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</si>
  <si>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2022 год</t>
  </si>
  <si>
    <t>1.3.</t>
  </si>
  <si>
    <t>1.4.</t>
  </si>
  <si>
    <t xml:space="preserve">Оборудование многоквартирных жилых домов интеллектуальной системой учета </t>
  </si>
  <si>
    <t>Приобретение ИТ-имущества</t>
  </si>
  <si>
    <t>Оснащение интеллектуальной системой учета</t>
  </si>
  <si>
    <t>Иные проекты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</si>
  <si>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</si>
  <si>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</si>
  <si>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K_S01</t>
  </si>
  <si>
    <t>K_S02</t>
  </si>
  <si>
    <t>K_S03</t>
  </si>
  <si>
    <t>K_S04</t>
  </si>
  <si>
    <t>K_S05</t>
  </si>
  <si>
    <t>Рабочие станции</t>
  </si>
  <si>
    <t>К_01</t>
  </si>
  <si>
    <t>К_02</t>
  </si>
  <si>
    <t>К_03</t>
  </si>
  <si>
    <t>К_04</t>
  </si>
  <si>
    <t>К_05</t>
  </si>
  <si>
    <t>К_06</t>
  </si>
  <si>
    <t>К_07</t>
  </si>
  <si>
    <t>МФУ HP LaserJet Enterprise 700 M725dn (CF066A)</t>
  </si>
  <si>
    <t>Маршрутизатор Cisco ISR4431/K9</t>
  </si>
  <si>
    <t>Моноблок HP ProOne 440 G3 (1KN99EA)</t>
  </si>
  <si>
    <t>PowerEdge R740XD Server</t>
  </si>
  <si>
    <t>ИБП APC SRC2KI Smart-UPS RC 2000VA 1600W (SRC2KI)</t>
  </si>
  <si>
    <t>Ленточная библиотека HPE STOREEVER MSL2024 LTO-7 15000 SAS (P9G69A)</t>
  </si>
  <si>
    <t>1.5.</t>
  </si>
  <si>
    <t>1.6.</t>
  </si>
  <si>
    <t>1.7.</t>
  </si>
  <si>
    <t>1.8.</t>
  </si>
  <si>
    <t>1.9.</t>
  </si>
  <si>
    <t>1.10.</t>
  </si>
  <si>
    <t>1.11.</t>
  </si>
  <si>
    <t>План 
на 01.01.2021г.</t>
  </si>
  <si>
    <t>2023 год</t>
  </si>
  <si>
    <t>Итого
утвержденный план</t>
  </si>
  <si>
    <t>Телекоммуникационное и сетевое оборудование (коммутатор Huawei)</t>
  </si>
  <si>
    <t>Телекоммуникационное и сетевое оборудование (маршрутизатор Huawei)</t>
  </si>
  <si>
    <t>Серверное оборудование (вычислительный сервер PowerEdge R740xd (или аналог)</t>
  </si>
  <si>
    <t>3.1.</t>
  </si>
  <si>
    <t>3.2.</t>
  </si>
  <si>
    <t>Информационно-платежный терминал</t>
  </si>
  <si>
    <t>Робот-тренажер "Гоша"</t>
  </si>
  <si>
    <t>L_CАЭС.01</t>
  </si>
  <si>
    <t>L_CАЭС.02</t>
  </si>
  <si>
    <t>Скорректированный план</t>
  </si>
  <si>
    <t>Скорректированный план 
на 01.01.2021г.</t>
  </si>
  <si>
    <t>Финанасирование капитальных вложений в прогнозных ценах соответствующих лет, млн. рублей (с НДС)</t>
  </si>
  <si>
    <t>Ввод объектов инвестиционной деятельности(мощностей)  в эксплуатацию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</si>
  <si>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</si>
  <si>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</si>
  <si>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</si>
  <si>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Система хранения данных: СХД HPE MSA 1060 16Gb FC SFF, жесткий диск HPEJ9F48A</t>
  </si>
  <si>
    <t xml:space="preserve">                                 2022 год</t>
  </si>
  <si>
    <t>* объем финансирования капитальных вложений подлежит корректировке при установлении сбытовых надбавок гарантирующему поставщику АО «АтомЭнергоСбыт» (на территории Смоленской области)</t>
  </si>
  <si>
    <t>* подлежит корректировке при установлении сбытовых надбавок гарантирующему  поставщику АО «АтомЭнергоСбыт» (на территории Смоленской области)</t>
  </si>
  <si>
    <r>
      <t>Скорректированный план*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</si>
  <si>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*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</si>
  <si>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Итого*
 скорректированный план</t>
  </si>
  <si>
    <t>Приложение 1</t>
  </si>
  <si>
    <t>к постановлению Департамента Смоленской области</t>
  </si>
  <si>
    <t>по энергетике, энергоэффективности, тарифной политике</t>
  </si>
  <si>
    <t>от 30.10.2020 № 70 (в редакции постановления Департамента</t>
  </si>
  <si>
    <t xml:space="preserve">Смоленской области по энергетике, энергоэффективности, </t>
  </si>
  <si>
    <t>Приложение 2</t>
  </si>
  <si>
    <t>Приложение 3</t>
  </si>
  <si>
    <t>Раздел 3. Источники финансирования инвестиционной программы</t>
  </si>
  <si>
    <t>3</t>
  </si>
  <si>
    <t>Приложение 4</t>
  </si>
  <si>
    <t>Приложение 5</t>
  </si>
  <si>
    <t>тарифной политике от 27.10.2021  № 98)</t>
  </si>
  <si>
    <t>тарифной политике от  27.10.2021  № 98)</t>
  </si>
  <si>
    <t>тарифной политике от 27.10.2021 № 98)</t>
  </si>
  <si>
    <t>тарифной политике от  27.10.2021 № 98)</t>
  </si>
  <si>
    <t>Скорректированный  план*</t>
  </si>
  <si>
    <t>2022 год*</t>
  </si>
  <si>
    <t>2023 год*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</si>
</sst>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7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6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40" fillId="24" borderId="0" xfId="272" applyFont="1" applyFill="1" applyAlignment="1">
      <alignment horizontal="justify"/>
    </xf>
    <xf numFmtId="169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/>
    </xf>
    <xf numFmtId="168" fontId="12" fillId="24" borderId="0" xfId="57" applyNumberFormat="1" applyFont="1" applyFill="1"/>
    <xf numFmtId="0" fontId="12" fillId="0" borderId="0" xfId="0" applyFont="1" applyFill="1" applyAlignment="1">
      <alignment wrapText="1"/>
    </xf>
    <xf numFmtId="0" fontId="34" fillId="0" borderId="0" xfId="44" applyFont="1" applyFill="1" applyBorder="1" applyAlignment="1">
      <alignment horizontal="center"/>
    </xf>
    <xf numFmtId="0" fontId="12" fillId="0" borderId="0" xfId="0" applyFont="1" applyFill="1" applyAlignment="1">
      <alignment vertical="center" wrapText="1"/>
    </xf>
    <xf numFmtId="0" fontId="12" fillId="24" borderId="10" xfId="57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vertical="center" wrapText="1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left" vertic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10" xfId="46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left" wrapText="1"/>
    </xf>
    <xf numFmtId="0" fontId="13" fillId="24" borderId="10" xfId="57" applyFont="1" applyFill="1" applyBorder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6" fillId="24" borderId="0" xfId="272" applyFont="1" applyFill="1" applyAlignment="1">
      <alignment horizontal="center" vertical="top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37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 textRotation="90" wrapText="1"/>
    </xf>
    <xf numFmtId="0" fontId="46" fillId="0" borderId="0" xfId="0" applyFont="1" applyFill="1" applyAlignment="1">
      <alignment horizontal="left" vertical="top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12" fillId="0" borderId="0" xfId="0" applyFont="1" applyFill="1" applyAlignment="1">
      <alignment vertical="top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8;&#1080;&#1092;&#1099;/&#1058;&#1072;&#1088;&#1080;&#1092;&#1099;%202021&#1075;/&#1048;&#1085;&#1074;&#1077;&#1089;&#1090;&#1080;&#1094;&#1080;&#1080;/&#1050;&#1086;&#1088;&#1088;&#1077;&#1082;&#1090;&#1080;&#1088;&#1086;&#1074;&#1082;&#1072;%20&#1048;&#1055;%20&#1086;&#1082;&#1090;&#1103;&#1073;&#1088;&#1100;%2020/&#1056;&#1072;&#1089;&#1095;&#1077;&#1090;%20&#1088;&#1072;&#1089;&#1093;&#1086;&#1076;&#1086;&#1074;%20&#1085;&#1072;%20&#1048;&#1057;&#1059;%20(&#1087;&#1088;&#1086;&#1075;&#1088;&#1072;&#1084;&#1084;&#1072;%20&#1085;&#1072;%202021&#1075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ный"/>
      <sheetName val="Программа"/>
    </sheetNames>
    <sheetDataSet>
      <sheetData sheetId="0">
        <row r="33">
          <cell r="L33">
            <v>331867917.83080006</v>
          </cell>
          <cell r="Q33">
            <v>348341950.59428275</v>
          </cell>
        </row>
        <row r="40">
          <cell r="G40">
            <v>13363974.5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8"/>
  <sheetViews>
    <sheetView view="pageBreakPreview" topLeftCell="E19" zoomScale="80" zoomScaleNormal="50" zoomScaleSheetLayoutView="80" workbookViewId="0">
      <selection activeCell="L5" sqref="L5"/>
    </sheetView>
  </sheetViews>
  <sheetFormatPr defaultColWidth="9" defaultRowHeight="15.75" outlineLevelRow="1" x14ac:dyDescent="0.25"/>
  <cols>
    <col min="1" max="1" width="9.5" style="173" customWidth="1"/>
    <col min="2" max="2" width="44.25" style="173" customWidth="1"/>
    <col min="3" max="3" width="12.625" style="173" customWidth="1"/>
    <col min="4" max="4" width="7.625" style="173" customWidth="1"/>
    <col min="5" max="5" width="8.5" style="173" customWidth="1"/>
    <col min="6" max="9" width="9" style="173" customWidth="1"/>
    <col min="10" max="10" width="9.875" style="173" bestFit="1" customWidth="1"/>
    <col min="11" max="11" width="10.5" style="173" customWidth="1"/>
    <col min="12" max="13" width="7.625" style="173" customWidth="1"/>
    <col min="14" max="14" width="10.375" style="173" customWidth="1"/>
    <col min="15" max="15" width="9.75" style="173" customWidth="1"/>
    <col min="16" max="16" width="9.5" style="173" customWidth="1"/>
    <col min="17" max="17" width="10" style="173" customWidth="1"/>
    <col min="18" max="18" width="6.125" style="173" customWidth="1"/>
    <col min="19" max="19" width="8.875" style="173" customWidth="1"/>
    <col min="20" max="20" width="10.5" style="173" customWidth="1"/>
    <col min="21" max="21" width="7" style="173" customWidth="1"/>
    <col min="22" max="22" width="8" style="173" bestFit="1" customWidth="1"/>
    <col min="23" max="23" width="5.875" style="173" customWidth="1"/>
    <col min="24" max="24" width="8.75" style="173" customWidth="1"/>
    <col min="25" max="25" width="10.25" style="173" customWidth="1"/>
    <col min="26" max="26" width="7" style="173" customWidth="1"/>
    <col min="27" max="27" width="8" style="173" bestFit="1" customWidth="1"/>
    <col min="28" max="28" width="5.875" style="173" customWidth="1"/>
    <col min="29" max="29" width="8.75" style="173" customWidth="1"/>
    <col min="30" max="30" width="10.25" style="173" customWidth="1"/>
    <col min="31" max="31" width="7" style="173" customWidth="1"/>
    <col min="32" max="32" width="8" style="173" bestFit="1" customWidth="1"/>
    <col min="33" max="34" width="7.25" style="173" customWidth="1"/>
    <col min="35" max="35" width="9.5" style="173" customWidth="1"/>
    <col min="36" max="36" width="7.25" style="173" customWidth="1"/>
    <col min="37" max="37" width="8" style="173" bestFit="1" customWidth="1"/>
    <col min="38" max="39" width="7.25" style="173" customWidth="1"/>
    <col min="40" max="40" width="9.5" style="173" customWidth="1"/>
    <col min="41" max="41" width="7.25" style="173" customWidth="1"/>
    <col min="42" max="42" width="9.875" style="173" bestFit="1" customWidth="1"/>
    <col min="43" max="43" width="6.125" style="173" customWidth="1"/>
    <col min="44" max="44" width="9.25" style="173" customWidth="1"/>
    <col min="45" max="45" width="9.625" style="173" customWidth="1"/>
    <col min="46" max="46" width="7.375" style="173" customWidth="1"/>
    <col min="47" max="47" width="9.875" style="173" bestFit="1" customWidth="1"/>
    <col min="48" max="48" width="6.125" style="173" customWidth="1"/>
    <col min="49" max="49" width="9.25" style="173" customWidth="1"/>
    <col min="50" max="50" width="9.625" style="173" customWidth="1"/>
    <col min="51" max="51" width="7.375" style="173" customWidth="1"/>
    <col min="52" max="16384" width="9" style="173"/>
  </cols>
  <sheetData>
    <row r="1" spans="1:51" ht="18.75" x14ac:dyDescent="0.25">
      <c r="AT1" s="48"/>
      <c r="AY1" s="48"/>
    </row>
    <row r="2" spans="1:51" ht="18.75" x14ac:dyDescent="0.3">
      <c r="S2" s="105" t="s">
        <v>305</v>
      </c>
      <c r="T2" s="105"/>
      <c r="U2" s="105"/>
      <c r="V2" s="105"/>
      <c r="W2" s="105"/>
      <c r="X2" s="105"/>
      <c r="Y2" s="105"/>
      <c r="AT2" s="48"/>
      <c r="AY2" s="48"/>
    </row>
    <row r="3" spans="1:51" ht="18.75" x14ac:dyDescent="0.3">
      <c r="S3" s="105" t="s">
        <v>306</v>
      </c>
      <c r="T3" s="105"/>
      <c r="U3" s="105"/>
      <c r="V3" s="105"/>
      <c r="W3" s="105"/>
      <c r="X3" s="105"/>
      <c r="Y3" s="105"/>
      <c r="AT3" s="48"/>
      <c r="AY3" s="48"/>
    </row>
    <row r="4" spans="1:51" ht="18.75" x14ac:dyDescent="0.3">
      <c r="S4" s="105" t="s">
        <v>307</v>
      </c>
      <c r="T4" s="105"/>
      <c r="U4" s="105"/>
      <c r="V4" s="105"/>
      <c r="W4" s="105"/>
      <c r="X4" s="105"/>
      <c r="Y4" s="105"/>
      <c r="AT4" s="48"/>
      <c r="AY4" s="48"/>
    </row>
    <row r="5" spans="1:51" ht="18.75" x14ac:dyDescent="0.3">
      <c r="S5" s="105" t="s">
        <v>308</v>
      </c>
      <c r="T5" s="105"/>
      <c r="U5" s="105"/>
      <c r="V5" s="105"/>
      <c r="W5" s="105"/>
      <c r="X5" s="105"/>
      <c r="Y5" s="105"/>
      <c r="AT5" s="48"/>
      <c r="AY5" s="48"/>
    </row>
    <row r="6" spans="1:51" ht="18.75" x14ac:dyDescent="0.3">
      <c r="S6" s="105" t="s">
        <v>309</v>
      </c>
      <c r="T6" s="105"/>
      <c r="U6" s="105"/>
      <c r="V6" s="105"/>
      <c r="W6" s="105"/>
      <c r="X6" s="105"/>
      <c r="Y6" s="105"/>
      <c r="AT6" s="48"/>
      <c r="AY6" s="48"/>
    </row>
    <row r="7" spans="1:51" ht="18.75" x14ac:dyDescent="0.3">
      <c r="S7" s="105" t="s">
        <v>319</v>
      </c>
      <c r="T7" s="105"/>
      <c r="U7" s="105"/>
      <c r="V7" s="105"/>
      <c r="W7" s="105"/>
      <c r="X7" s="105"/>
      <c r="Y7" s="105"/>
      <c r="AT7" s="48"/>
      <c r="AY7" s="48"/>
    </row>
    <row r="9" spans="1:51" ht="18.75" x14ac:dyDescent="0.25">
      <c r="A9" s="200" t="s">
        <v>99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</row>
    <row r="10" spans="1:51" ht="18.75" x14ac:dyDescent="0.3">
      <c r="A10" s="203" t="s">
        <v>100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</row>
    <row r="11" spans="1:51" ht="18.75" x14ac:dyDescent="0.3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</row>
    <row r="12" spans="1:51" ht="18.75" x14ac:dyDescent="0.25">
      <c r="A12" s="201" t="s">
        <v>188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50"/>
      <c r="AQ12" s="50"/>
      <c r="AR12" s="50"/>
      <c r="AS12" s="50"/>
      <c r="AT12" s="50"/>
      <c r="AU12" s="50"/>
      <c r="AV12" s="50"/>
      <c r="AW12" s="50"/>
      <c r="AX12" s="50"/>
      <c r="AY12" s="50"/>
    </row>
    <row r="13" spans="1:51" ht="18.75" customHeight="1" x14ac:dyDescent="0.25">
      <c r="A13" s="202" t="s">
        <v>103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51"/>
      <c r="AQ13" s="51"/>
      <c r="AR13" s="51"/>
      <c r="AS13" s="51"/>
      <c r="AT13" s="51"/>
      <c r="AU13" s="51"/>
      <c r="AV13" s="51"/>
      <c r="AW13" s="51"/>
      <c r="AX13" s="51"/>
      <c r="AY13" s="51"/>
    </row>
    <row r="15" spans="1:51" ht="86.25" customHeight="1" x14ac:dyDescent="0.25">
      <c r="A15" s="204" t="s">
        <v>69</v>
      </c>
      <c r="B15" s="204" t="s">
        <v>107</v>
      </c>
      <c r="C15" s="204" t="s">
        <v>222</v>
      </c>
      <c r="D15" s="205" t="s">
        <v>70</v>
      </c>
      <c r="E15" s="196" t="s">
        <v>71</v>
      </c>
      <c r="F15" s="197"/>
      <c r="G15" s="193" t="s">
        <v>9</v>
      </c>
      <c r="H15" s="194"/>
      <c r="I15" s="194"/>
      <c r="J15" s="194"/>
      <c r="K15" s="194"/>
      <c r="L15" s="195"/>
      <c r="M15" s="196" t="s">
        <v>21</v>
      </c>
      <c r="N15" s="197"/>
      <c r="O15" s="196" t="s">
        <v>20</v>
      </c>
      <c r="P15" s="197"/>
      <c r="Q15" s="193" t="s">
        <v>293</v>
      </c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5"/>
    </row>
    <row r="16" spans="1:51" ht="54.75" customHeight="1" x14ac:dyDescent="0.25">
      <c r="A16" s="204"/>
      <c r="B16" s="204"/>
      <c r="C16" s="204"/>
      <c r="D16" s="205"/>
      <c r="E16" s="198"/>
      <c r="F16" s="199"/>
      <c r="G16" s="193" t="s">
        <v>10</v>
      </c>
      <c r="H16" s="194"/>
      <c r="I16" s="195"/>
      <c r="J16" s="193" t="s">
        <v>291</v>
      </c>
      <c r="K16" s="194"/>
      <c r="L16" s="195"/>
      <c r="M16" s="198"/>
      <c r="N16" s="199"/>
      <c r="O16" s="198"/>
      <c r="P16" s="199"/>
      <c r="Q16" s="193" t="s">
        <v>251</v>
      </c>
      <c r="R16" s="194"/>
      <c r="S16" s="194"/>
      <c r="T16" s="194"/>
      <c r="U16" s="195"/>
      <c r="V16" s="193" t="s">
        <v>243</v>
      </c>
      <c r="W16" s="194"/>
      <c r="X16" s="194"/>
      <c r="Y16" s="194"/>
      <c r="Z16" s="195"/>
      <c r="AA16" s="193" t="s">
        <v>302</v>
      </c>
      <c r="AB16" s="194"/>
      <c r="AC16" s="194"/>
      <c r="AD16" s="194"/>
      <c r="AE16" s="195"/>
      <c r="AF16" s="193" t="s">
        <v>252</v>
      </c>
      <c r="AG16" s="194"/>
      <c r="AH16" s="194"/>
      <c r="AI16" s="194"/>
      <c r="AJ16" s="195"/>
      <c r="AK16" s="193" t="s">
        <v>303</v>
      </c>
      <c r="AL16" s="194"/>
      <c r="AM16" s="194"/>
      <c r="AN16" s="194"/>
      <c r="AO16" s="195"/>
      <c r="AP16" s="193" t="s">
        <v>281</v>
      </c>
      <c r="AQ16" s="194"/>
      <c r="AR16" s="194"/>
      <c r="AS16" s="194"/>
      <c r="AT16" s="195"/>
      <c r="AU16" s="193" t="s">
        <v>304</v>
      </c>
      <c r="AV16" s="194"/>
      <c r="AW16" s="194"/>
      <c r="AX16" s="194"/>
      <c r="AY16" s="195"/>
    </row>
    <row r="17" spans="1:51" ht="203.25" customHeight="1" x14ac:dyDescent="0.25">
      <c r="A17" s="204"/>
      <c r="B17" s="204"/>
      <c r="C17" s="204"/>
      <c r="D17" s="205"/>
      <c r="E17" s="37" t="s">
        <v>88</v>
      </c>
      <c r="F17" s="37" t="s">
        <v>291</v>
      </c>
      <c r="G17" s="184" t="s">
        <v>89</v>
      </c>
      <c r="H17" s="184" t="s">
        <v>6</v>
      </c>
      <c r="I17" s="184" t="s">
        <v>5</v>
      </c>
      <c r="J17" s="184" t="s">
        <v>89</v>
      </c>
      <c r="K17" s="184" t="s">
        <v>6</v>
      </c>
      <c r="L17" s="184" t="s">
        <v>5</v>
      </c>
      <c r="M17" s="36" t="s">
        <v>10</v>
      </c>
      <c r="N17" s="36" t="s">
        <v>291</v>
      </c>
      <c r="O17" s="184" t="s">
        <v>279</v>
      </c>
      <c r="P17" s="184" t="s">
        <v>292</v>
      </c>
      <c r="Q17" s="184" t="s">
        <v>15</v>
      </c>
      <c r="R17" s="184" t="s">
        <v>13</v>
      </c>
      <c r="S17" s="184" t="s">
        <v>92</v>
      </c>
      <c r="T17" s="36" t="s">
        <v>91</v>
      </c>
      <c r="U17" s="36" t="s">
        <v>14</v>
      </c>
      <c r="V17" s="184" t="s">
        <v>15</v>
      </c>
      <c r="W17" s="184" t="s">
        <v>13</v>
      </c>
      <c r="X17" s="184" t="s">
        <v>92</v>
      </c>
      <c r="Y17" s="36" t="s">
        <v>91</v>
      </c>
      <c r="Z17" s="36" t="s">
        <v>14</v>
      </c>
      <c r="AA17" s="184" t="s">
        <v>15</v>
      </c>
      <c r="AB17" s="184" t="s">
        <v>13</v>
      </c>
      <c r="AC17" s="184" t="s">
        <v>92</v>
      </c>
      <c r="AD17" s="36" t="s">
        <v>91</v>
      </c>
      <c r="AE17" s="36" t="s">
        <v>14</v>
      </c>
      <c r="AF17" s="184" t="s">
        <v>15</v>
      </c>
      <c r="AG17" s="184" t="s">
        <v>13</v>
      </c>
      <c r="AH17" s="184" t="s">
        <v>92</v>
      </c>
      <c r="AI17" s="36" t="s">
        <v>91</v>
      </c>
      <c r="AJ17" s="36" t="s">
        <v>14</v>
      </c>
      <c r="AK17" s="184" t="s">
        <v>15</v>
      </c>
      <c r="AL17" s="184" t="s">
        <v>13</v>
      </c>
      <c r="AM17" s="184" t="s">
        <v>92</v>
      </c>
      <c r="AN17" s="36" t="s">
        <v>91</v>
      </c>
      <c r="AO17" s="36" t="s">
        <v>14</v>
      </c>
      <c r="AP17" s="184" t="s">
        <v>15</v>
      </c>
      <c r="AQ17" s="184" t="s">
        <v>13</v>
      </c>
      <c r="AR17" s="184" t="s">
        <v>92</v>
      </c>
      <c r="AS17" s="36" t="s">
        <v>91</v>
      </c>
      <c r="AT17" s="36" t="s">
        <v>14</v>
      </c>
      <c r="AU17" s="184" t="s">
        <v>15</v>
      </c>
      <c r="AV17" s="184" t="s">
        <v>13</v>
      </c>
      <c r="AW17" s="184" t="s">
        <v>92</v>
      </c>
      <c r="AX17" s="36" t="s">
        <v>91</v>
      </c>
      <c r="AY17" s="36" t="s">
        <v>14</v>
      </c>
    </row>
    <row r="18" spans="1:51" ht="19.5" customHeight="1" x14ac:dyDescent="0.25">
      <c r="A18" s="183">
        <v>1</v>
      </c>
      <c r="B18" s="183">
        <f>A18+1</f>
        <v>2</v>
      </c>
      <c r="C18" s="183">
        <f t="shared" ref="C18:AY18" si="0">B18+1</f>
        <v>3</v>
      </c>
      <c r="D18" s="183">
        <f t="shared" si="0"/>
        <v>4</v>
      </c>
      <c r="E18" s="183">
        <f t="shared" si="0"/>
        <v>5</v>
      </c>
      <c r="F18" s="183">
        <f t="shared" si="0"/>
        <v>6</v>
      </c>
      <c r="G18" s="183">
        <f t="shared" si="0"/>
        <v>7</v>
      </c>
      <c r="H18" s="183">
        <f t="shared" si="0"/>
        <v>8</v>
      </c>
      <c r="I18" s="183">
        <f t="shared" si="0"/>
        <v>9</v>
      </c>
      <c r="J18" s="183">
        <f t="shared" si="0"/>
        <v>10</v>
      </c>
      <c r="K18" s="183">
        <f t="shared" si="0"/>
        <v>11</v>
      </c>
      <c r="L18" s="183">
        <f t="shared" si="0"/>
        <v>12</v>
      </c>
      <c r="M18" s="183">
        <f t="shared" si="0"/>
        <v>13</v>
      </c>
      <c r="N18" s="183">
        <f t="shared" si="0"/>
        <v>14</v>
      </c>
      <c r="O18" s="183">
        <f t="shared" si="0"/>
        <v>15</v>
      </c>
      <c r="P18" s="183">
        <f t="shared" si="0"/>
        <v>16</v>
      </c>
      <c r="Q18" s="183">
        <f t="shared" si="0"/>
        <v>17</v>
      </c>
      <c r="R18" s="183">
        <f t="shared" si="0"/>
        <v>18</v>
      </c>
      <c r="S18" s="183">
        <f t="shared" si="0"/>
        <v>19</v>
      </c>
      <c r="T18" s="183">
        <f t="shared" si="0"/>
        <v>20</v>
      </c>
      <c r="U18" s="183">
        <f t="shared" si="0"/>
        <v>21</v>
      </c>
      <c r="V18" s="183">
        <f t="shared" si="0"/>
        <v>22</v>
      </c>
      <c r="W18" s="183">
        <f t="shared" si="0"/>
        <v>23</v>
      </c>
      <c r="X18" s="183">
        <f t="shared" si="0"/>
        <v>24</v>
      </c>
      <c r="Y18" s="183">
        <f t="shared" si="0"/>
        <v>25</v>
      </c>
      <c r="Z18" s="183">
        <f t="shared" si="0"/>
        <v>26</v>
      </c>
      <c r="AA18" s="183">
        <f t="shared" si="0"/>
        <v>27</v>
      </c>
      <c r="AB18" s="183">
        <f t="shared" si="0"/>
        <v>28</v>
      </c>
      <c r="AC18" s="183">
        <f t="shared" si="0"/>
        <v>29</v>
      </c>
      <c r="AD18" s="183">
        <f t="shared" si="0"/>
        <v>30</v>
      </c>
      <c r="AE18" s="183">
        <f t="shared" si="0"/>
        <v>31</v>
      </c>
      <c r="AF18" s="183">
        <f t="shared" si="0"/>
        <v>32</v>
      </c>
      <c r="AG18" s="183">
        <f t="shared" si="0"/>
        <v>33</v>
      </c>
      <c r="AH18" s="183">
        <f t="shared" si="0"/>
        <v>34</v>
      </c>
      <c r="AI18" s="183">
        <f t="shared" si="0"/>
        <v>35</v>
      </c>
      <c r="AJ18" s="183">
        <f t="shared" si="0"/>
        <v>36</v>
      </c>
      <c r="AK18" s="183">
        <f t="shared" si="0"/>
        <v>37</v>
      </c>
      <c r="AL18" s="183">
        <f t="shared" si="0"/>
        <v>38</v>
      </c>
      <c r="AM18" s="183">
        <f t="shared" si="0"/>
        <v>39</v>
      </c>
      <c r="AN18" s="183">
        <f t="shared" si="0"/>
        <v>40</v>
      </c>
      <c r="AO18" s="183">
        <f t="shared" si="0"/>
        <v>41</v>
      </c>
      <c r="AP18" s="183">
        <f t="shared" si="0"/>
        <v>42</v>
      </c>
      <c r="AQ18" s="183">
        <f t="shared" si="0"/>
        <v>43</v>
      </c>
      <c r="AR18" s="183">
        <f t="shared" si="0"/>
        <v>44</v>
      </c>
      <c r="AS18" s="183">
        <f t="shared" si="0"/>
        <v>45</v>
      </c>
      <c r="AT18" s="183">
        <f t="shared" si="0"/>
        <v>46</v>
      </c>
      <c r="AU18" s="183">
        <f t="shared" si="0"/>
        <v>47</v>
      </c>
      <c r="AV18" s="183">
        <f t="shared" si="0"/>
        <v>48</v>
      </c>
      <c r="AW18" s="183">
        <f t="shared" si="0"/>
        <v>49</v>
      </c>
      <c r="AX18" s="183">
        <f t="shared" si="0"/>
        <v>50</v>
      </c>
      <c r="AY18" s="183">
        <f t="shared" si="0"/>
        <v>51</v>
      </c>
    </row>
    <row r="19" spans="1:51" x14ac:dyDescent="0.25">
      <c r="A19" s="110">
        <v>1</v>
      </c>
      <c r="B19" s="111" t="s">
        <v>248</v>
      </c>
      <c r="C19" s="183"/>
      <c r="D19" s="183"/>
      <c r="E19" s="183"/>
      <c r="F19" s="183"/>
      <c r="G19" s="106">
        <f>SUM(G20:G30)</f>
        <v>13.475956384429722</v>
      </c>
      <c r="H19" s="106">
        <f>SUM(H20:H30)</f>
        <v>13.475956384429722</v>
      </c>
      <c r="I19" s="183"/>
      <c r="J19" s="106">
        <f>SUM(J20:J30)</f>
        <v>7.3527138789841935</v>
      </c>
      <c r="K19" s="106">
        <f>SUM(K20:K30)</f>
        <v>7.58017774678114</v>
      </c>
      <c r="L19" s="183"/>
      <c r="M19" s="106">
        <f t="shared" ref="M19:AY19" si="1">SUM(M20:M30)</f>
        <v>13.475956384429722</v>
      </c>
      <c r="N19" s="106">
        <f t="shared" si="1"/>
        <v>7.58017774678114</v>
      </c>
      <c r="O19" s="106">
        <f t="shared" si="1"/>
        <v>0</v>
      </c>
      <c r="P19" s="106">
        <f t="shared" si="1"/>
        <v>0</v>
      </c>
      <c r="Q19" s="106">
        <f t="shared" si="1"/>
        <v>0.96065234876416017</v>
      </c>
      <c r="R19" s="106">
        <f t="shared" si="1"/>
        <v>0</v>
      </c>
      <c r="S19" s="106">
        <f t="shared" si="1"/>
        <v>0</v>
      </c>
      <c r="T19" s="106">
        <f t="shared" si="1"/>
        <v>0.96065234876416017</v>
      </c>
      <c r="U19" s="106">
        <f t="shared" si="1"/>
        <v>0</v>
      </c>
      <c r="V19" s="106">
        <f t="shared" si="1"/>
        <v>5.9874777019610459</v>
      </c>
      <c r="W19" s="106">
        <f t="shared" si="1"/>
        <v>0</v>
      </c>
      <c r="X19" s="106">
        <f t="shared" si="1"/>
        <v>0</v>
      </c>
      <c r="Y19" s="106">
        <f t="shared" si="1"/>
        <v>5.9874777019610459</v>
      </c>
      <c r="Z19" s="106">
        <f t="shared" si="1"/>
        <v>0</v>
      </c>
      <c r="AA19" s="106">
        <f t="shared" si="1"/>
        <v>5.9915302196436473</v>
      </c>
      <c r="AB19" s="106">
        <f t="shared" si="1"/>
        <v>0</v>
      </c>
      <c r="AC19" s="106">
        <f t="shared" si="1"/>
        <v>0</v>
      </c>
      <c r="AD19" s="106">
        <f t="shared" si="1"/>
        <v>5.9915302196436473</v>
      </c>
      <c r="AE19" s="106">
        <f t="shared" si="1"/>
        <v>0</v>
      </c>
      <c r="AF19" s="106">
        <f t="shared" si="1"/>
        <v>6.5278263337045148</v>
      </c>
      <c r="AG19" s="106">
        <f t="shared" si="1"/>
        <v>0</v>
      </c>
      <c r="AH19" s="106">
        <f t="shared" si="1"/>
        <v>0</v>
      </c>
      <c r="AI19" s="106">
        <f t="shared" si="1"/>
        <v>6.5278263337045148</v>
      </c>
      <c r="AJ19" s="106">
        <f t="shared" si="1"/>
        <v>0</v>
      </c>
      <c r="AK19" s="106">
        <f t="shared" si="1"/>
        <v>0.6279951783733333</v>
      </c>
      <c r="AL19" s="106">
        <f t="shared" si="1"/>
        <v>0</v>
      </c>
      <c r="AM19" s="106">
        <f t="shared" si="1"/>
        <v>0</v>
      </c>
      <c r="AN19" s="106">
        <f t="shared" si="1"/>
        <v>0.6279951783733333</v>
      </c>
      <c r="AO19" s="106">
        <f t="shared" si="1"/>
        <v>0</v>
      </c>
      <c r="AP19" s="106">
        <f t="shared" si="1"/>
        <v>13.475956384429722</v>
      </c>
      <c r="AQ19" s="106">
        <f t="shared" si="1"/>
        <v>0</v>
      </c>
      <c r="AR19" s="106">
        <f t="shared" si="1"/>
        <v>0</v>
      </c>
      <c r="AS19" s="106">
        <f t="shared" si="1"/>
        <v>13.475956384429722</v>
      </c>
      <c r="AT19" s="106">
        <f t="shared" si="1"/>
        <v>0</v>
      </c>
      <c r="AU19" s="106">
        <f t="shared" si="1"/>
        <v>7.58017774678114</v>
      </c>
      <c r="AV19" s="106">
        <f t="shared" si="1"/>
        <v>0</v>
      </c>
      <c r="AW19" s="106">
        <f t="shared" si="1"/>
        <v>0</v>
      </c>
      <c r="AX19" s="106">
        <f t="shared" si="1"/>
        <v>7.58017774678114</v>
      </c>
      <c r="AY19" s="106">
        <f t="shared" si="1"/>
        <v>0</v>
      </c>
    </row>
    <row r="20" spans="1:51" ht="18" customHeight="1" x14ac:dyDescent="0.25">
      <c r="A20" s="108" t="s">
        <v>195</v>
      </c>
      <c r="B20" s="109" t="s">
        <v>258</v>
      </c>
      <c r="C20" s="183" t="s">
        <v>253</v>
      </c>
      <c r="D20" s="183">
        <v>2021</v>
      </c>
      <c r="E20" s="183">
        <v>2021</v>
      </c>
      <c r="F20" s="183">
        <v>2021</v>
      </c>
      <c r="G20" s="104">
        <f t="shared" ref="G20" si="2">H20</f>
        <v>0.96065234876416017</v>
      </c>
      <c r="H20" s="104">
        <f>AP20</f>
        <v>0.96065234876416017</v>
      </c>
      <c r="I20" s="123">
        <v>43922</v>
      </c>
      <c r="J20" s="104">
        <f t="shared" ref="J20:J26" si="3">K20</f>
        <v>0.96065234876416017</v>
      </c>
      <c r="K20" s="104">
        <f>AU20</f>
        <v>0.96065234876416017</v>
      </c>
      <c r="L20" s="123">
        <v>44287</v>
      </c>
      <c r="M20" s="104">
        <f>AP20</f>
        <v>0.96065234876416017</v>
      </c>
      <c r="N20" s="104">
        <f t="shared" ref="N20:N30" si="4">AU20</f>
        <v>0.96065234876416017</v>
      </c>
      <c r="O20" s="104"/>
      <c r="P20" s="104"/>
      <c r="Q20" s="104">
        <f>R20+S20+T20+U20</f>
        <v>0.96065234876416017</v>
      </c>
      <c r="R20" s="104"/>
      <c r="S20" s="104"/>
      <c r="T20" s="104">
        <v>0.96065234876416017</v>
      </c>
      <c r="U20" s="104"/>
      <c r="V20" s="104">
        <f>W20+X20+Y20+Z20</f>
        <v>0</v>
      </c>
      <c r="W20" s="104"/>
      <c r="X20" s="104"/>
      <c r="Y20" s="104"/>
      <c r="Z20" s="104"/>
      <c r="AA20" s="104">
        <f>AB20+AC20+AD20+AE20</f>
        <v>0</v>
      </c>
      <c r="AB20" s="104"/>
      <c r="AC20" s="104"/>
      <c r="AD20" s="104"/>
      <c r="AE20" s="104"/>
      <c r="AF20" s="104">
        <f>AG20+AH20+AI20+AJ20</f>
        <v>0</v>
      </c>
      <c r="AG20" s="104"/>
      <c r="AH20" s="104"/>
      <c r="AI20" s="104"/>
      <c r="AJ20" s="104"/>
      <c r="AK20" s="104">
        <f>AL20+AM20+AN20+AO20</f>
        <v>0</v>
      </c>
      <c r="AL20" s="104"/>
      <c r="AM20" s="104"/>
      <c r="AN20" s="104"/>
      <c r="AO20" s="104"/>
      <c r="AP20" s="104">
        <f>AQ20+AR20+AS20+AT20</f>
        <v>0.96065234876416017</v>
      </c>
      <c r="AQ20" s="104"/>
      <c r="AR20" s="104"/>
      <c r="AS20" s="104">
        <f>T20+Y20+AI20</f>
        <v>0.96065234876416017</v>
      </c>
      <c r="AT20" s="104"/>
      <c r="AU20" s="104">
        <f>AV20+AW20+AX20+AY20</f>
        <v>0.96065234876416017</v>
      </c>
      <c r="AV20" s="104"/>
      <c r="AW20" s="104"/>
      <c r="AX20" s="104">
        <f>T20+AD20+AN20</f>
        <v>0.96065234876416017</v>
      </c>
      <c r="AY20" s="104"/>
    </row>
    <row r="21" spans="1:51" ht="35.1" customHeight="1" x14ac:dyDescent="0.25">
      <c r="A21" s="108" t="s">
        <v>196</v>
      </c>
      <c r="B21" s="109" t="s">
        <v>282</v>
      </c>
      <c r="C21" s="183" t="s">
        <v>254</v>
      </c>
      <c r="D21" s="183">
        <v>2022</v>
      </c>
      <c r="E21" s="183">
        <v>2023</v>
      </c>
      <c r="F21" s="183">
        <v>2023</v>
      </c>
      <c r="G21" s="104">
        <f t="shared" ref="G21:G30" si="5">H21</f>
        <v>1.3914346793615961</v>
      </c>
      <c r="H21" s="104">
        <f t="shared" ref="H21:H30" si="6">AP21</f>
        <v>1.3914346793615961</v>
      </c>
      <c r="I21" s="123">
        <v>43922</v>
      </c>
      <c r="J21" s="104">
        <v>1.306854</v>
      </c>
      <c r="K21" s="104">
        <f t="shared" ref="K21:K30" si="7">AU21</f>
        <v>1.37160916848</v>
      </c>
      <c r="L21" s="123">
        <v>44287</v>
      </c>
      <c r="M21" s="104">
        <f t="shared" ref="M21:M30" si="8">AP21</f>
        <v>1.3914346793615961</v>
      </c>
      <c r="N21" s="104">
        <f t="shared" si="4"/>
        <v>1.37160916848</v>
      </c>
      <c r="O21" s="104"/>
      <c r="P21" s="104"/>
      <c r="Q21" s="104">
        <f t="shared" ref="Q21:Q23" si="9">R21+S21+T21+U21</f>
        <v>0</v>
      </c>
      <c r="R21" s="104"/>
      <c r="S21" s="104"/>
      <c r="T21" s="104"/>
      <c r="U21" s="104"/>
      <c r="V21" s="104">
        <f t="shared" ref="V21:V23" si="10">W21+X21+Y21+Z21</f>
        <v>1.0479265420083201</v>
      </c>
      <c r="W21" s="104"/>
      <c r="X21" s="104"/>
      <c r="Y21" s="104">
        <v>1.0479265420083201</v>
      </c>
      <c r="Z21" s="104"/>
      <c r="AA21" s="104">
        <f t="shared" ref="AA21:AA30" si="11">AB21+AC21+AD21+AE21</f>
        <v>1.013124744</v>
      </c>
      <c r="AB21" s="104"/>
      <c r="AC21" s="104"/>
      <c r="AD21" s="104">
        <v>1.013124744</v>
      </c>
      <c r="AE21" s="104"/>
      <c r="AF21" s="104">
        <f t="shared" ref="AF21:AF23" si="12">AG21+AH21+AI21+AJ21</f>
        <v>0.34350813735327601</v>
      </c>
      <c r="AG21" s="104"/>
      <c r="AH21" s="104"/>
      <c r="AI21" s="104">
        <v>0.34350813735327601</v>
      </c>
      <c r="AJ21" s="104"/>
      <c r="AK21" s="104">
        <f t="shared" ref="AK21:AK30" si="13">AL21+AM21+AN21+AO21</f>
        <v>0.35848442448000001</v>
      </c>
      <c r="AL21" s="104"/>
      <c r="AM21" s="104"/>
      <c r="AN21" s="104">
        <v>0.35848442448000001</v>
      </c>
      <c r="AO21" s="104"/>
      <c r="AP21" s="104">
        <f t="shared" ref="AP21:AP23" si="14">AQ21+AR21+AS21+AT21</f>
        <v>1.3914346793615961</v>
      </c>
      <c r="AQ21" s="104"/>
      <c r="AR21" s="104"/>
      <c r="AS21" s="104">
        <f t="shared" ref="AS21:AS23" si="15">T21+Y21+AI21</f>
        <v>1.3914346793615961</v>
      </c>
      <c r="AT21" s="104"/>
      <c r="AU21" s="104">
        <f t="shared" ref="AU21:AU30" si="16">AV21+AW21+AX21+AY21</f>
        <v>1.37160916848</v>
      </c>
      <c r="AV21" s="104"/>
      <c r="AW21" s="104"/>
      <c r="AX21" s="104">
        <f t="shared" ref="AX21:AX30" si="17">T21+AD21+AN21</f>
        <v>1.37160916848</v>
      </c>
      <c r="AY21" s="104"/>
    </row>
    <row r="22" spans="1:51" ht="42" customHeight="1" x14ac:dyDescent="0.25">
      <c r="A22" s="108" t="s">
        <v>245</v>
      </c>
      <c r="B22" s="109" t="s">
        <v>283</v>
      </c>
      <c r="C22" s="183" t="s">
        <v>255</v>
      </c>
      <c r="D22" s="183">
        <v>2022</v>
      </c>
      <c r="E22" s="183">
        <v>2023</v>
      </c>
      <c r="F22" s="183">
        <v>2023</v>
      </c>
      <c r="G22" s="104">
        <f t="shared" si="5"/>
        <v>0.96208861441483939</v>
      </c>
      <c r="H22" s="104">
        <f t="shared" si="6"/>
        <v>0.96208861441483939</v>
      </c>
      <c r="I22" s="123">
        <v>43922</v>
      </c>
      <c r="J22" s="104">
        <v>0.75561366666666696</v>
      </c>
      <c r="K22" s="104">
        <f t="shared" si="7"/>
        <v>0.7954483978933331</v>
      </c>
      <c r="L22" s="123">
        <v>44287</v>
      </c>
      <c r="M22" s="104">
        <f t="shared" si="8"/>
        <v>0.96208861441483939</v>
      </c>
      <c r="N22" s="104">
        <f t="shared" si="4"/>
        <v>0.7954483978933331</v>
      </c>
      <c r="O22" s="104"/>
      <c r="P22" s="104"/>
      <c r="Q22" s="104">
        <f t="shared" si="9"/>
        <v>0</v>
      </c>
      <c r="R22" s="104"/>
      <c r="S22" s="104"/>
      <c r="T22" s="104"/>
      <c r="U22" s="104"/>
      <c r="V22" s="104">
        <f t="shared" si="10"/>
        <v>0.67852537390421341</v>
      </c>
      <c r="W22" s="104"/>
      <c r="X22" s="104"/>
      <c r="Y22" s="104">
        <v>0.67852537390421341</v>
      </c>
      <c r="Z22" s="104"/>
      <c r="AA22" s="104">
        <f t="shared" si="11"/>
        <v>0.52593764399999987</v>
      </c>
      <c r="AB22" s="104"/>
      <c r="AC22" s="104"/>
      <c r="AD22" s="104">
        <v>0.52593764399999987</v>
      </c>
      <c r="AE22" s="104"/>
      <c r="AF22" s="104">
        <f t="shared" si="12"/>
        <v>0.28356324051062598</v>
      </c>
      <c r="AG22" s="104"/>
      <c r="AH22" s="104"/>
      <c r="AI22" s="104">
        <v>0.28356324051062598</v>
      </c>
      <c r="AJ22" s="104"/>
      <c r="AK22" s="104">
        <f t="shared" si="13"/>
        <v>0.26951075389333329</v>
      </c>
      <c r="AL22" s="104"/>
      <c r="AM22" s="104"/>
      <c r="AN22" s="104">
        <v>0.26951075389333329</v>
      </c>
      <c r="AO22" s="104"/>
      <c r="AP22" s="104">
        <f t="shared" si="14"/>
        <v>0.96208861441483939</v>
      </c>
      <c r="AQ22" s="104"/>
      <c r="AR22" s="104"/>
      <c r="AS22" s="104">
        <f t="shared" si="15"/>
        <v>0.96208861441483939</v>
      </c>
      <c r="AT22" s="104"/>
      <c r="AU22" s="104">
        <f t="shared" si="16"/>
        <v>0.7954483978933331</v>
      </c>
      <c r="AV22" s="104"/>
      <c r="AW22" s="104"/>
      <c r="AX22" s="104">
        <f t="shared" si="17"/>
        <v>0.7954483978933331</v>
      </c>
      <c r="AY22" s="104"/>
    </row>
    <row r="23" spans="1:51" ht="39.75" customHeight="1" x14ac:dyDescent="0.25">
      <c r="A23" s="108" t="s">
        <v>246</v>
      </c>
      <c r="B23" s="109" t="s">
        <v>284</v>
      </c>
      <c r="C23" s="183" t="s">
        <v>256</v>
      </c>
      <c r="D23" s="183">
        <v>2022</v>
      </c>
      <c r="E23" s="183">
        <v>2022</v>
      </c>
      <c r="F23" s="183">
        <v>2022</v>
      </c>
      <c r="G23" s="104">
        <f t="shared" si="5"/>
        <v>2.3443714022809603</v>
      </c>
      <c r="H23" s="104">
        <f t="shared" si="6"/>
        <v>2.3443714022809603</v>
      </c>
      <c r="I23" s="123">
        <v>43922</v>
      </c>
      <c r="J23" s="104">
        <v>2.4929971800000001</v>
      </c>
      <c r="K23" s="104">
        <f t="shared" si="7"/>
        <v>2.5328851348800003</v>
      </c>
      <c r="L23" s="123">
        <v>44287</v>
      </c>
      <c r="M23" s="104">
        <f t="shared" si="8"/>
        <v>2.3443714022809603</v>
      </c>
      <c r="N23" s="104">
        <f t="shared" si="4"/>
        <v>2.5328851348800003</v>
      </c>
      <c r="O23" s="104"/>
      <c r="P23" s="104"/>
      <c r="Q23" s="104">
        <f t="shared" si="9"/>
        <v>0</v>
      </c>
      <c r="R23" s="104"/>
      <c r="S23" s="104"/>
      <c r="T23" s="104"/>
      <c r="U23" s="104"/>
      <c r="V23" s="104">
        <f t="shared" si="10"/>
        <v>2.3443714022809603</v>
      </c>
      <c r="W23" s="104"/>
      <c r="X23" s="104"/>
      <c r="Y23" s="104">
        <v>2.3443714022809603</v>
      </c>
      <c r="Z23" s="104"/>
      <c r="AA23" s="104">
        <f t="shared" si="11"/>
        <v>2.5328851348800003</v>
      </c>
      <c r="AB23" s="104"/>
      <c r="AC23" s="104"/>
      <c r="AD23" s="104">
        <v>2.5328851348800003</v>
      </c>
      <c r="AE23" s="104"/>
      <c r="AF23" s="104">
        <f t="shared" si="12"/>
        <v>0</v>
      </c>
      <c r="AG23" s="104"/>
      <c r="AH23" s="104"/>
      <c r="AI23" s="104"/>
      <c r="AJ23" s="104"/>
      <c r="AK23" s="104">
        <f t="shared" si="13"/>
        <v>0</v>
      </c>
      <c r="AL23" s="104"/>
      <c r="AM23" s="104"/>
      <c r="AN23" s="104"/>
      <c r="AO23" s="104"/>
      <c r="AP23" s="104">
        <f t="shared" si="14"/>
        <v>2.3443714022809603</v>
      </c>
      <c r="AQ23" s="104"/>
      <c r="AR23" s="104"/>
      <c r="AS23" s="104">
        <f t="shared" si="15"/>
        <v>2.3443714022809603</v>
      </c>
      <c r="AT23" s="104"/>
      <c r="AU23" s="104">
        <f t="shared" si="16"/>
        <v>2.5328851348800003</v>
      </c>
      <c r="AV23" s="104"/>
      <c r="AW23" s="104"/>
      <c r="AX23" s="104">
        <f t="shared" si="17"/>
        <v>2.5328851348800003</v>
      </c>
      <c r="AY23" s="104"/>
    </row>
    <row r="24" spans="1:51" ht="32.25" customHeight="1" x14ac:dyDescent="0.25">
      <c r="A24" s="157" t="s">
        <v>272</v>
      </c>
      <c r="B24" s="158" t="s">
        <v>270</v>
      </c>
      <c r="C24" s="183" t="s">
        <v>259</v>
      </c>
      <c r="D24" s="183">
        <v>2022</v>
      </c>
      <c r="E24" s="183">
        <v>2022</v>
      </c>
      <c r="F24" s="183">
        <v>2022</v>
      </c>
      <c r="G24" s="104">
        <f t="shared" si="5"/>
        <v>0.20995124015923206</v>
      </c>
      <c r="H24" s="104">
        <f t="shared" si="6"/>
        <v>0.20995124015923206</v>
      </c>
      <c r="I24" s="123">
        <v>43922</v>
      </c>
      <c r="J24" s="104">
        <v>0.20995124015923206</v>
      </c>
      <c r="K24" s="104">
        <f t="shared" si="7"/>
        <v>0.29293725336951354</v>
      </c>
      <c r="L24" s="123">
        <v>44287</v>
      </c>
      <c r="M24" s="104">
        <f t="shared" si="8"/>
        <v>0.20995124015923206</v>
      </c>
      <c r="N24" s="104">
        <f t="shared" si="4"/>
        <v>0.29293725336951354</v>
      </c>
      <c r="O24" s="104"/>
      <c r="P24" s="104"/>
      <c r="Q24" s="104">
        <f t="shared" ref="Q24:Q26" si="18">R24+S24+T24+U24</f>
        <v>0</v>
      </c>
      <c r="R24" s="104"/>
      <c r="S24" s="104"/>
      <c r="T24" s="104"/>
      <c r="U24" s="104"/>
      <c r="V24" s="104">
        <f t="shared" ref="V24:V26" si="19">W24+X24+Y24+Z24</f>
        <v>0.20995124015923206</v>
      </c>
      <c r="W24" s="104"/>
      <c r="X24" s="104"/>
      <c r="Y24" s="104">
        <v>0.20995124015923206</v>
      </c>
      <c r="Z24" s="104"/>
      <c r="AA24" s="104">
        <f t="shared" si="11"/>
        <v>0.29293725336951354</v>
      </c>
      <c r="AB24" s="104"/>
      <c r="AC24" s="104"/>
      <c r="AD24" s="104">
        <v>0.29293725336951354</v>
      </c>
      <c r="AE24" s="104"/>
      <c r="AF24" s="104">
        <f t="shared" ref="AF24:AF26" si="20">AG24+AH24+AI24+AJ24</f>
        <v>0</v>
      </c>
      <c r="AG24" s="104"/>
      <c r="AH24" s="104"/>
      <c r="AI24" s="104"/>
      <c r="AJ24" s="104"/>
      <c r="AK24" s="104">
        <f t="shared" si="13"/>
        <v>0</v>
      </c>
      <c r="AL24" s="104"/>
      <c r="AM24" s="104"/>
      <c r="AN24" s="104"/>
      <c r="AO24" s="104"/>
      <c r="AP24" s="104">
        <f t="shared" ref="AP24:AP26" si="21">AQ24+AR24+AS24+AT24</f>
        <v>0.20995124015923206</v>
      </c>
      <c r="AQ24" s="104"/>
      <c r="AR24" s="104"/>
      <c r="AS24" s="104">
        <f t="shared" ref="AS24:AS26" si="22">T24+Y24+AI24</f>
        <v>0.20995124015923206</v>
      </c>
      <c r="AT24" s="104"/>
      <c r="AU24" s="104">
        <f t="shared" si="16"/>
        <v>0.29293725336951354</v>
      </c>
      <c r="AV24" s="104"/>
      <c r="AW24" s="104"/>
      <c r="AX24" s="104">
        <f t="shared" si="17"/>
        <v>0.29293725336951354</v>
      </c>
      <c r="AY24" s="104"/>
    </row>
    <row r="25" spans="1:51" ht="31.5" x14ac:dyDescent="0.25">
      <c r="A25" s="157" t="s">
        <v>273</v>
      </c>
      <c r="B25" s="158" t="s">
        <v>271</v>
      </c>
      <c r="C25" s="183" t="s">
        <v>260</v>
      </c>
      <c r="D25" s="183">
        <v>2022</v>
      </c>
      <c r="E25" s="183">
        <v>2022</v>
      </c>
      <c r="F25" s="183">
        <v>2022</v>
      </c>
      <c r="G25" s="104">
        <f t="shared" si="5"/>
        <v>0.38502127557836807</v>
      </c>
      <c r="H25" s="104">
        <f t="shared" si="6"/>
        <v>0.38502127557836807</v>
      </c>
      <c r="I25" s="123">
        <v>43922</v>
      </c>
      <c r="J25" s="104">
        <f t="shared" si="3"/>
        <v>0.20434812726474666</v>
      </c>
      <c r="K25" s="104">
        <f t="shared" si="7"/>
        <v>0.20434812726474666</v>
      </c>
      <c r="L25" s="123">
        <v>44287</v>
      </c>
      <c r="M25" s="104">
        <f t="shared" si="8"/>
        <v>0.38502127557836807</v>
      </c>
      <c r="N25" s="104">
        <f t="shared" si="4"/>
        <v>0.20434812726474666</v>
      </c>
      <c r="O25" s="104"/>
      <c r="P25" s="104"/>
      <c r="Q25" s="104">
        <f t="shared" si="18"/>
        <v>0</v>
      </c>
      <c r="R25" s="104"/>
      <c r="S25" s="104"/>
      <c r="T25" s="104"/>
      <c r="U25" s="104"/>
      <c r="V25" s="104">
        <f t="shared" si="19"/>
        <v>0.38502127557836807</v>
      </c>
      <c r="W25" s="104"/>
      <c r="X25" s="104"/>
      <c r="Y25" s="104">
        <v>0.38502127557836807</v>
      </c>
      <c r="Z25" s="104"/>
      <c r="AA25" s="104">
        <f t="shared" si="11"/>
        <v>0.20434812726474666</v>
      </c>
      <c r="AB25" s="104"/>
      <c r="AC25" s="104"/>
      <c r="AD25" s="104">
        <v>0.20434812726474666</v>
      </c>
      <c r="AE25" s="104"/>
      <c r="AF25" s="104">
        <f t="shared" si="20"/>
        <v>0</v>
      </c>
      <c r="AG25" s="104"/>
      <c r="AH25" s="104"/>
      <c r="AI25" s="104"/>
      <c r="AJ25" s="104"/>
      <c r="AK25" s="104">
        <f t="shared" si="13"/>
        <v>0</v>
      </c>
      <c r="AL25" s="104"/>
      <c r="AM25" s="104"/>
      <c r="AN25" s="104"/>
      <c r="AO25" s="104"/>
      <c r="AP25" s="104">
        <f t="shared" si="21"/>
        <v>0.38502127557836807</v>
      </c>
      <c r="AQ25" s="104"/>
      <c r="AR25" s="104"/>
      <c r="AS25" s="104">
        <f t="shared" si="22"/>
        <v>0.38502127557836807</v>
      </c>
      <c r="AT25" s="104"/>
      <c r="AU25" s="104">
        <f t="shared" si="16"/>
        <v>0.20434812726474666</v>
      </c>
      <c r="AV25" s="104"/>
      <c r="AW25" s="104"/>
      <c r="AX25" s="104">
        <f t="shared" si="17"/>
        <v>0.20434812726474666</v>
      </c>
      <c r="AY25" s="104"/>
    </row>
    <row r="26" spans="1:51" ht="31.5" x14ac:dyDescent="0.25">
      <c r="A26" s="157" t="s">
        <v>274</v>
      </c>
      <c r="B26" s="158" t="s">
        <v>298</v>
      </c>
      <c r="C26" s="183" t="s">
        <v>261</v>
      </c>
      <c r="D26" s="183">
        <v>2022</v>
      </c>
      <c r="E26" s="183">
        <v>2022</v>
      </c>
      <c r="F26" s="183">
        <v>2022</v>
      </c>
      <c r="G26" s="104">
        <f t="shared" si="5"/>
        <v>1.3216818680299522</v>
      </c>
      <c r="H26" s="104">
        <f t="shared" si="6"/>
        <v>1.3216818680299522</v>
      </c>
      <c r="I26" s="123">
        <v>43922</v>
      </c>
      <c r="J26" s="104">
        <f t="shared" si="3"/>
        <v>1.422297316129387</v>
      </c>
      <c r="K26" s="104">
        <f t="shared" si="7"/>
        <v>1.422297316129387</v>
      </c>
      <c r="L26" s="123">
        <v>44287</v>
      </c>
      <c r="M26" s="104">
        <f t="shared" si="8"/>
        <v>1.3216818680299522</v>
      </c>
      <c r="N26" s="104">
        <f t="shared" si="4"/>
        <v>1.422297316129387</v>
      </c>
      <c r="O26" s="104"/>
      <c r="P26" s="104"/>
      <c r="Q26" s="104">
        <f t="shared" si="18"/>
        <v>0</v>
      </c>
      <c r="R26" s="104"/>
      <c r="S26" s="104"/>
      <c r="T26" s="104"/>
      <c r="U26" s="104"/>
      <c r="V26" s="104">
        <f t="shared" si="19"/>
        <v>1.3216818680299522</v>
      </c>
      <c r="W26" s="104"/>
      <c r="X26" s="104"/>
      <c r="Y26" s="104">
        <v>1.3216818680299522</v>
      </c>
      <c r="Z26" s="104"/>
      <c r="AA26" s="104">
        <f t="shared" si="11"/>
        <v>1.422297316129387</v>
      </c>
      <c r="AB26" s="104"/>
      <c r="AC26" s="104"/>
      <c r="AD26" s="104">
        <v>1.422297316129387</v>
      </c>
      <c r="AE26" s="104"/>
      <c r="AF26" s="104">
        <f t="shared" si="20"/>
        <v>0</v>
      </c>
      <c r="AG26" s="104"/>
      <c r="AH26" s="104"/>
      <c r="AI26" s="104"/>
      <c r="AJ26" s="104"/>
      <c r="AK26" s="104">
        <f t="shared" si="13"/>
        <v>0</v>
      </c>
      <c r="AL26" s="104"/>
      <c r="AM26" s="104"/>
      <c r="AN26" s="104"/>
      <c r="AO26" s="104"/>
      <c r="AP26" s="104">
        <f t="shared" si="21"/>
        <v>1.3216818680299522</v>
      </c>
      <c r="AQ26" s="104"/>
      <c r="AR26" s="104"/>
      <c r="AS26" s="104">
        <f t="shared" si="22"/>
        <v>1.3216818680299522</v>
      </c>
      <c r="AT26" s="104"/>
      <c r="AU26" s="104">
        <f t="shared" si="16"/>
        <v>1.422297316129387</v>
      </c>
      <c r="AV26" s="104"/>
      <c r="AW26" s="104"/>
      <c r="AX26" s="104">
        <f t="shared" si="17"/>
        <v>1.422297316129387</v>
      </c>
      <c r="AY26" s="104"/>
    </row>
    <row r="27" spans="1:51" ht="19.350000000000001" customHeight="1" x14ac:dyDescent="0.25">
      <c r="A27" s="157" t="s">
        <v>275</v>
      </c>
      <c r="B27" s="158" t="s">
        <v>266</v>
      </c>
      <c r="C27" s="183" t="s">
        <v>262</v>
      </c>
      <c r="D27" s="183">
        <v>2023</v>
      </c>
      <c r="E27" s="183">
        <v>2023</v>
      </c>
      <c r="F27" s="183"/>
      <c r="G27" s="104">
        <f t="shared" si="5"/>
        <v>0.64748147253694299</v>
      </c>
      <c r="H27" s="104">
        <f t="shared" si="6"/>
        <v>0.64748147253694299</v>
      </c>
      <c r="I27" s="123">
        <v>43922</v>
      </c>
      <c r="J27" s="104">
        <f t="shared" ref="J27:J30" si="23">K27</f>
        <v>0</v>
      </c>
      <c r="K27" s="104">
        <f t="shared" si="7"/>
        <v>0</v>
      </c>
      <c r="L27" s="123">
        <v>44287</v>
      </c>
      <c r="M27" s="104">
        <f t="shared" si="8"/>
        <v>0.64748147253694299</v>
      </c>
      <c r="N27" s="104">
        <f t="shared" si="4"/>
        <v>0</v>
      </c>
      <c r="O27" s="104"/>
      <c r="P27" s="104"/>
      <c r="Q27" s="104">
        <f t="shared" ref="Q27:Q30" si="24">R27+S27+T27+U27</f>
        <v>0</v>
      </c>
      <c r="R27" s="104"/>
      <c r="S27" s="104"/>
      <c r="T27" s="104"/>
      <c r="U27" s="104"/>
      <c r="V27" s="104">
        <f t="shared" ref="V27:V30" si="25">W27+X27+Y27+Z27</f>
        <v>0</v>
      </c>
      <c r="W27" s="104"/>
      <c r="X27" s="104"/>
      <c r="Y27" s="104"/>
      <c r="Z27" s="104"/>
      <c r="AA27" s="104">
        <f t="shared" si="11"/>
        <v>0</v>
      </c>
      <c r="AB27" s="104"/>
      <c r="AC27" s="104"/>
      <c r="AD27" s="104"/>
      <c r="AE27" s="104"/>
      <c r="AF27" s="104">
        <f t="shared" ref="AF27:AF30" si="26">AG27+AH27+AI27+AJ27</f>
        <v>0.64748147253694299</v>
      </c>
      <c r="AG27" s="104"/>
      <c r="AH27" s="104"/>
      <c r="AI27" s="104">
        <v>0.64748147253694299</v>
      </c>
      <c r="AJ27" s="104"/>
      <c r="AK27" s="104">
        <f t="shared" si="13"/>
        <v>0</v>
      </c>
      <c r="AL27" s="104"/>
      <c r="AM27" s="104"/>
      <c r="AN27" s="104"/>
      <c r="AO27" s="104"/>
      <c r="AP27" s="104">
        <f t="shared" ref="AP27:AP30" si="27">AQ27+AR27+AS27+AT27</f>
        <v>0.64748147253694299</v>
      </c>
      <c r="AQ27" s="104"/>
      <c r="AR27" s="104"/>
      <c r="AS27" s="104">
        <f t="shared" ref="AS27:AS30" si="28">T27+Y27+AI27</f>
        <v>0.64748147253694299</v>
      </c>
      <c r="AT27" s="104"/>
      <c r="AU27" s="104">
        <f t="shared" si="16"/>
        <v>0</v>
      </c>
      <c r="AV27" s="104"/>
      <c r="AW27" s="104"/>
      <c r="AX27" s="104">
        <f t="shared" si="17"/>
        <v>0</v>
      </c>
      <c r="AY27" s="104"/>
    </row>
    <row r="28" spans="1:51" ht="17.25" customHeight="1" x14ac:dyDescent="0.25">
      <c r="A28" s="157" t="s">
        <v>276</v>
      </c>
      <c r="B28" s="158" t="s">
        <v>267</v>
      </c>
      <c r="C28" s="183" t="s">
        <v>263</v>
      </c>
      <c r="D28" s="183">
        <v>2023</v>
      </c>
      <c r="E28" s="183">
        <v>2023</v>
      </c>
      <c r="F28" s="183"/>
      <c r="G28" s="104">
        <f t="shared" si="5"/>
        <v>0.40623190956195099</v>
      </c>
      <c r="H28" s="104">
        <f t="shared" si="6"/>
        <v>0.40623190956195099</v>
      </c>
      <c r="I28" s="123">
        <v>43922</v>
      </c>
      <c r="J28" s="104">
        <f t="shared" si="23"/>
        <v>0</v>
      </c>
      <c r="K28" s="104">
        <f t="shared" si="7"/>
        <v>0</v>
      </c>
      <c r="L28" s="123">
        <v>44287</v>
      </c>
      <c r="M28" s="104">
        <f t="shared" si="8"/>
        <v>0.40623190956195099</v>
      </c>
      <c r="N28" s="104">
        <f t="shared" si="4"/>
        <v>0</v>
      </c>
      <c r="O28" s="104"/>
      <c r="P28" s="104"/>
      <c r="Q28" s="104">
        <f t="shared" si="24"/>
        <v>0</v>
      </c>
      <c r="R28" s="104"/>
      <c r="S28" s="104"/>
      <c r="T28" s="104"/>
      <c r="U28" s="104"/>
      <c r="V28" s="104">
        <f t="shared" si="25"/>
        <v>0</v>
      </c>
      <c r="W28" s="104"/>
      <c r="X28" s="104"/>
      <c r="Y28" s="104"/>
      <c r="Z28" s="104"/>
      <c r="AA28" s="104">
        <f t="shared" si="11"/>
        <v>0</v>
      </c>
      <c r="AB28" s="104"/>
      <c r="AC28" s="104"/>
      <c r="AD28" s="104"/>
      <c r="AE28" s="104"/>
      <c r="AF28" s="104">
        <f t="shared" si="26"/>
        <v>0.40623190956195099</v>
      </c>
      <c r="AG28" s="104"/>
      <c r="AH28" s="104"/>
      <c r="AI28" s="104">
        <v>0.40623190956195099</v>
      </c>
      <c r="AJ28" s="104"/>
      <c r="AK28" s="104">
        <f t="shared" si="13"/>
        <v>0</v>
      </c>
      <c r="AL28" s="104"/>
      <c r="AM28" s="104"/>
      <c r="AN28" s="104"/>
      <c r="AO28" s="104"/>
      <c r="AP28" s="104">
        <f t="shared" si="27"/>
        <v>0.40623190956195099</v>
      </c>
      <c r="AQ28" s="104"/>
      <c r="AR28" s="104"/>
      <c r="AS28" s="104">
        <f t="shared" si="28"/>
        <v>0.40623190956195099</v>
      </c>
      <c r="AT28" s="104"/>
      <c r="AU28" s="104">
        <f t="shared" si="16"/>
        <v>0</v>
      </c>
      <c r="AV28" s="104"/>
      <c r="AW28" s="104"/>
      <c r="AX28" s="104">
        <f t="shared" si="17"/>
        <v>0</v>
      </c>
      <c r="AY28" s="104"/>
    </row>
    <row r="29" spans="1:51" ht="17.25" customHeight="1" x14ac:dyDescent="0.25">
      <c r="A29" s="157" t="s">
        <v>277</v>
      </c>
      <c r="B29" s="158" t="s">
        <v>268</v>
      </c>
      <c r="C29" s="183" t="s">
        <v>264</v>
      </c>
      <c r="D29" s="183">
        <v>2023</v>
      </c>
      <c r="E29" s="183">
        <v>2023</v>
      </c>
      <c r="F29" s="183"/>
      <c r="G29" s="104">
        <f t="shared" si="5"/>
        <v>2.1948739681624247</v>
      </c>
      <c r="H29" s="104">
        <f t="shared" si="6"/>
        <v>2.1948739681624247</v>
      </c>
      <c r="I29" s="123">
        <v>43922</v>
      </c>
      <c r="J29" s="104">
        <f t="shared" si="23"/>
        <v>0</v>
      </c>
      <c r="K29" s="104">
        <f t="shared" si="7"/>
        <v>0</v>
      </c>
      <c r="L29" s="123">
        <v>44287</v>
      </c>
      <c r="M29" s="104">
        <f t="shared" si="8"/>
        <v>2.1948739681624247</v>
      </c>
      <c r="N29" s="104">
        <f t="shared" si="4"/>
        <v>0</v>
      </c>
      <c r="O29" s="104"/>
      <c r="P29" s="104"/>
      <c r="Q29" s="104">
        <f t="shared" si="24"/>
        <v>0</v>
      </c>
      <c r="R29" s="104"/>
      <c r="S29" s="104"/>
      <c r="T29" s="104"/>
      <c r="U29" s="104"/>
      <c r="V29" s="104">
        <f t="shared" si="25"/>
        <v>0</v>
      </c>
      <c r="W29" s="104"/>
      <c r="X29" s="104"/>
      <c r="Y29" s="104"/>
      <c r="Z29" s="104"/>
      <c r="AA29" s="104">
        <f t="shared" si="11"/>
        <v>0</v>
      </c>
      <c r="AB29" s="104"/>
      <c r="AC29" s="104"/>
      <c r="AD29" s="104"/>
      <c r="AE29" s="104"/>
      <c r="AF29" s="104">
        <f t="shared" si="26"/>
        <v>2.1948739681624247</v>
      </c>
      <c r="AG29" s="104"/>
      <c r="AH29" s="104"/>
      <c r="AI29" s="104">
        <v>2.1948739681624247</v>
      </c>
      <c r="AJ29" s="104"/>
      <c r="AK29" s="104">
        <f t="shared" si="13"/>
        <v>0</v>
      </c>
      <c r="AL29" s="104"/>
      <c r="AM29" s="104"/>
      <c r="AN29" s="104"/>
      <c r="AO29" s="104"/>
      <c r="AP29" s="104">
        <f t="shared" si="27"/>
        <v>2.1948739681624247</v>
      </c>
      <c r="AQ29" s="104"/>
      <c r="AR29" s="104"/>
      <c r="AS29" s="104">
        <f t="shared" si="28"/>
        <v>2.1948739681624247</v>
      </c>
      <c r="AT29" s="104"/>
      <c r="AU29" s="104">
        <f t="shared" si="16"/>
        <v>0</v>
      </c>
      <c r="AV29" s="104"/>
      <c r="AW29" s="104"/>
      <c r="AX29" s="104">
        <f t="shared" si="17"/>
        <v>0</v>
      </c>
      <c r="AY29" s="104"/>
    </row>
    <row r="30" spans="1:51" ht="17.25" customHeight="1" x14ac:dyDescent="0.25">
      <c r="A30" s="157" t="s">
        <v>278</v>
      </c>
      <c r="B30" s="158" t="s">
        <v>269</v>
      </c>
      <c r="C30" s="183" t="s">
        <v>265</v>
      </c>
      <c r="D30" s="183">
        <v>2023</v>
      </c>
      <c r="E30" s="183">
        <v>2023</v>
      </c>
      <c r="F30" s="183"/>
      <c r="G30" s="104">
        <f t="shared" si="5"/>
        <v>2.6521676055792942</v>
      </c>
      <c r="H30" s="104">
        <f t="shared" si="6"/>
        <v>2.6521676055792942</v>
      </c>
      <c r="I30" s="123">
        <v>43922</v>
      </c>
      <c r="J30" s="104">
        <f t="shared" si="23"/>
        <v>0</v>
      </c>
      <c r="K30" s="104">
        <f t="shared" si="7"/>
        <v>0</v>
      </c>
      <c r="L30" s="123">
        <v>44287</v>
      </c>
      <c r="M30" s="104">
        <f t="shared" si="8"/>
        <v>2.6521676055792942</v>
      </c>
      <c r="N30" s="104">
        <f t="shared" si="4"/>
        <v>0</v>
      </c>
      <c r="O30" s="104"/>
      <c r="P30" s="104"/>
      <c r="Q30" s="104">
        <f t="shared" si="24"/>
        <v>0</v>
      </c>
      <c r="R30" s="104"/>
      <c r="S30" s="104"/>
      <c r="T30" s="104"/>
      <c r="U30" s="104"/>
      <c r="V30" s="104">
        <f t="shared" si="25"/>
        <v>0</v>
      </c>
      <c r="W30" s="104"/>
      <c r="X30" s="104"/>
      <c r="Y30" s="104"/>
      <c r="Z30" s="104"/>
      <c r="AA30" s="104">
        <f t="shared" si="11"/>
        <v>0</v>
      </c>
      <c r="AB30" s="104"/>
      <c r="AC30" s="104"/>
      <c r="AD30" s="104"/>
      <c r="AE30" s="104"/>
      <c r="AF30" s="104">
        <f t="shared" si="26"/>
        <v>2.6521676055792942</v>
      </c>
      <c r="AG30" s="104"/>
      <c r="AH30" s="104"/>
      <c r="AI30" s="104">
        <v>2.6521676055792942</v>
      </c>
      <c r="AJ30" s="104"/>
      <c r="AK30" s="104">
        <f t="shared" si="13"/>
        <v>0</v>
      </c>
      <c r="AL30" s="104"/>
      <c r="AM30" s="104"/>
      <c r="AN30" s="104"/>
      <c r="AO30" s="104"/>
      <c r="AP30" s="104">
        <f t="shared" si="27"/>
        <v>2.6521676055792942</v>
      </c>
      <c r="AQ30" s="104"/>
      <c r="AR30" s="104"/>
      <c r="AS30" s="104">
        <f t="shared" si="28"/>
        <v>2.6521676055792942</v>
      </c>
      <c r="AT30" s="104"/>
      <c r="AU30" s="104">
        <f t="shared" si="16"/>
        <v>0</v>
      </c>
      <c r="AV30" s="104"/>
      <c r="AW30" s="104"/>
      <c r="AX30" s="104">
        <f t="shared" si="17"/>
        <v>0</v>
      </c>
      <c r="AY30" s="104"/>
    </row>
    <row r="31" spans="1:51" ht="19.5" customHeight="1" x14ac:dyDescent="0.25">
      <c r="A31" s="110">
        <v>2</v>
      </c>
      <c r="B31" s="111" t="s">
        <v>249</v>
      </c>
      <c r="C31" s="183"/>
      <c r="D31" s="183"/>
      <c r="E31" s="183"/>
      <c r="F31" s="183"/>
      <c r="G31" s="106">
        <f>SUM(G32:G32)</f>
        <v>693.57384292508277</v>
      </c>
      <c r="H31" s="106">
        <f>SUM(H32:H32)</f>
        <v>693.57384292508277</v>
      </c>
      <c r="I31" s="183"/>
      <c r="J31" s="106">
        <f>SUM(J32:J32)</f>
        <v>353.29053653999995</v>
      </c>
      <c r="K31" s="106">
        <f>SUM(K32:K32)</f>
        <v>388.13524547155521</v>
      </c>
      <c r="L31" s="183"/>
      <c r="M31" s="106">
        <f t="shared" ref="M31:AY31" si="29">SUM(M32:M32)</f>
        <v>693.57384292508277</v>
      </c>
      <c r="N31" s="106">
        <f t="shared" si="29"/>
        <v>388.13524547155521</v>
      </c>
      <c r="O31" s="106">
        <f t="shared" si="29"/>
        <v>0</v>
      </c>
      <c r="P31" s="106">
        <f t="shared" si="29"/>
        <v>0</v>
      </c>
      <c r="Q31" s="106">
        <f t="shared" si="29"/>
        <v>13.363974499999999</v>
      </c>
      <c r="R31" s="106">
        <f t="shared" si="29"/>
        <v>0</v>
      </c>
      <c r="S31" s="106">
        <f t="shared" si="29"/>
        <v>0</v>
      </c>
      <c r="T31" s="106">
        <f t="shared" si="29"/>
        <v>13.363974499999999</v>
      </c>
      <c r="U31" s="106">
        <f t="shared" si="29"/>
        <v>0</v>
      </c>
      <c r="V31" s="106">
        <f t="shared" si="29"/>
        <v>331.86791783080008</v>
      </c>
      <c r="W31" s="106">
        <f t="shared" si="29"/>
        <v>0</v>
      </c>
      <c r="X31" s="106">
        <f t="shared" si="29"/>
        <v>0</v>
      </c>
      <c r="Y31" s="106">
        <f t="shared" si="29"/>
        <v>331.86791783080008</v>
      </c>
      <c r="Z31" s="106">
        <f t="shared" si="29"/>
        <v>0</v>
      </c>
      <c r="AA31" s="106">
        <f t="shared" si="29"/>
        <v>174.50877980267998</v>
      </c>
      <c r="AB31" s="106">
        <f t="shared" si="29"/>
        <v>0</v>
      </c>
      <c r="AC31" s="106">
        <f t="shared" si="29"/>
        <v>0</v>
      </c>
      <c r="AD31" s="106">
        <f t="shared" si="29"/>
        <v>174.50877980267998</v>
      </c>
      <c r="AE31" s="106">
        <f t="shared" si="29"/>
        <v>0</v>
      </c>
      <c r="AF31" s="106">
        <f t="shared" si="29"/>
        <v>348.34195059428276</v>
      </c>
      <c r="AG31" s="106">
        <f t="shared" si="29"/>
        <v>0</v>
      </c>
      <c r="AH31" s="106">
        <f t="shared" si="29"/>
        <v>0</v>
      </c>
      <c r="AI31" s="106">
        <f t="shared" si="29"/>
        <v>348.34195059428276</v>
      </c>
      <c r="AJ31" s="106">
        <f t="shared" si="29"/>
        <v>0</v>
      </c>
      <c r="AK31" s="106">
        <f t="shared" si="29"/>
        <v>200.26249116887519</v>
      </c>
      <c r="AL31" s="106">
        <f t="shared" si="29"/>
        <v>0</v>
      </c>
      <c r="AM31" s="106">
        <f t="shared" si="29"/>
        <v>0</v>
      </c>
      <c r="AN31" s="106">
        <f t="shared" si="29"/>
        <v>200.26249116887519</v>
      </c>
      <c r="AO31" s="106">
        <f t="shared" si="29"/>
        <v>0</v>
      </c>
      <c r="AP31" s="106">
        <f t="shared" si="29"/>
        <v>693.57384292508277</v>
      </c>
      <c r="AQ31" s="106">
        <f t="shared" si="29"/>
        <v>0</v>
      </c>
      <c r="AR31" s="106">
        <f t="shared" si="29"/>
        <v>0</v>
      </c>
      <c r="AS31" s="106">
        <f t="shared" si="29"/>
        <v>693.57384292508277</v>
      </c>
      <c r="AT31" s="106">
        <f t="shared" si="29"/>
        <v>0</v>
      </c>
      <c r="AU31" s="106">
        <f t="shared" si="29"/>
        <v>388.13524547155521</v>
      </c>
      <c r="AV31" s="106">
        <f t="shared" si="29"/>
        <v>0</v>
      </c>
      <c r="AW31" s="106">
        <f t="shared" si="29"/>
        <v>0</v>
      </c>
      <c r="AX31" s="106">
        <f t="shared" si="29"/>
        <v>388.13524547155521</v>
      </c>
      <c r="AY31" s="106">
        <f t="shared" si="29"/>
        <v>0</v>
      </c>
    </row>
    <row r="32" spans="1:51" ht="31.5" x14ac:dyDescent="0.25">
      <c r="A32" s="108" t="s">
        <v>197</v>
      </c>
      <c r="B32" s="109" t="s">
        <v>247</v>
      </c>
      <c r="C32" s="183" t="s">
        <v>257</v>
      </c>
      <c r="D32" s="183">
        <v>2021</v>
      </c>
      <c r="E32" s="183">
        <v>2023</v>
      </c>
      <c r="F32" s="183">
        <v>2023</v>
      </c>
      <c r="G32" s="104">
        <f t="shared" ref="G32" si="30">H32</f>
        <v>693.57384292508277</v>
      </c>
      <c r="H32" s="104">
        <f>AP32</f>
        <v>693.57384292508277</v>
      </c>
      <c r="I32" s="123">
        <v>43922</v>
      </c>
      <c r="J32" s="104">
        <v>353.29053653999995</v>
      </c>
      <c r="K32" s="104">
        <f>AU32</f>
        <v>388.13524547155521</v>
      </c>
      <c r="L32" s="123">
        <v>44287</v>
      </c>
      <c r="M32" s="104">
        <f>AP32</f>
        <v>693.57384292508277</v>
      </c>
      <c r="N32" s="104">
        <f>AU32</f>
        <v>388.13524547155521</v>
      </c>
      <c r="O32" s="104"/>
      <c r="P32" s="104"/>
      <c r="Q32" s="104">
        <f t="shared" ref="Q32" si="31">R32+S32+T32+U32</f>
        <v>13.363974499999999</v>
      </c>
      <c r="R32" s="104"/>
      <c r="S32" s="104"/>
      <c r="T32" s="104">
        <f>[1]Прогнозный!$G$40/1000000</f>
        <v>13.363974499999999</v>
      </c>
      <c r="U32" s="104"/>
      <c r="V32" s="104">
        <f t="shared" ref="V32" si="32">W32+X32+Y32+Z32</f>
        <v>331.86791783080008</v>
      </c>
      <c r="W32" s="104"/>
      <c r="X32" s="104"/>
      <c r="Y32" s="104">
        <f>[1]Прогнозный!$L$33/1000000</f>
        <v>331.86791783080008</v>
      </c>
      <c r="Z32" s="104"/>
      <c r="AA32" s="104">
        <f t="shared" ref="AA32" si="33">AB32+AC32+AD32+AE32</f>
        <v>174.50877980267998</v>
      </c>
      <c r="AB32" s="104"/>
      <c r="AC32" s="104"/>
      <c r="AD32" s="104">
        <v>174.50877980267998</v>
      </c>
      <c r="AE32" s="104"/>
      <c r="AF32" s="104">
        <f t="shared" ref="AF32" si="34">AG32+AH32+AI32+AJ32</f>
        <v>348.34195059428276</v>
      </c>
      <c r="AG32" s="104"/>
      <c r="AH32" s="104"/>
      <c r="AI32" s="104">
        <f>[1]Прогнозный!$Q$33/1000000</f>
        <v>348.34195059428276</v>
      </c>
      <c r="AJ32" s="104"/>
      <c r="AK32" s="104">
        <f t="shared" ref="AK32" si="35">AL32+AM32+AN32+AO32</f>
        <v>200.26249116887519</v>
      </c>
      <c r="AL32" s="104"/>
      <c r="AM32" s="104"/>
      <c r="AN32" s="104">
        <v>200.26249116887519</v>
      </c>
      <c r="AO32" s="104"/>
      <c r="AP32" s="104">
        <f t="shared" ref="AP32" si="36">AQ32+AR32+AS32+AT32</f>
        <v>693.57384292508277</v>
      </c>
      <c r="AQ32" s="104"/>
      <c r="AR32" s="104"/>
      <c r="AS32" s="104">
        <f>T32+Y32+AI32</f>
        <v>693.57384292508277</v>
      </c>
      <c r="AT32" s="104"/>
      <c r="AU32" s="104">
        <f t="shared" ref="AU32" si="37">AV32+AW32+AX32+AY32</f>
        <v>388.13524547155521</v>
      </c>
      <c r="AV32" s="104"/>
      <c r="AW32" s="104"/>
      <c r="AX32" s="104">
        <f>T32+AD32+AN32</f>
        <v>388.13524547155521</v>
      </c>
      <c r="AY32" s="104"/>
    </row>
    <row r="33" spans="1:51" ht="19.5" customHeight="1" outlineLevel="1" x14ac:dyDescent="0.25">
      <c r="A33" s="107">
        <v>3</v>
      </c>
      <c r="B33" s="111" t="s">
        <v>250</v>
      </c>
      <c r="C33" s="183"/>
      <c r="D33" s="183"/>
      <c r="E33" s="183"/>
      <c r="F33" s="183"/>
      <c r="G33" s="106">
        <f>SUM(G34:G35)</f>
        <v>0</v>
      </c>
      <c r="H33" s="106">
        <f>SUM(H34:H35)</f>
        <v>0</v>
      </c>
      <c r="I33" s="183"/>
      <c r="J33" s="106">
        <f>SUM(J34:J35)</f>
        <v>0.68650800000000001</v>
      </c>
      <c r="K33" s="106">
        <f>SUM(K34:K35)</f>
        <v>0.71328181199999996</v>
      </c>
      <c r="L33" s="183"/>
      <c r="M33" s="106">
        <f t="shared" ref="M33:AY33" si="38">SUM(M34:M35)</f>
        <v>0</v>
      </c>
      <c r="N33" s="106">
        <f t="shared" si="38"/>
        <v>0.71328181199999996</v>
      </c>
      <c r="O33" s="106">
        <f t="shared" si="38"/>
        <v>0</v>
      </c>
      <c r="P33" s="106">
        <f t="shared" si="38"/>
        <v>0</v>
      </c>
      <c r="Q33" s="106">
        <f t="shared" si="38"/>
        <v>0</v>
      </c>
      <c r="R33" s="106">
        <f t="shared" si="38"/>
        <v>0</v>
      </c>
      <c r="S33" s="106">
        <f t="shared" si="38"/>
        <v>0</v>
      </c>
      <c r="T33" s="106">
        <f t="shared" si="38"/>
        <v>0</v>
      </c>
      <c r="U33" s="106">
        <f t="shared" si="38"/>
        <v>0</v>
      </c>
      <c r="V33" s="106">
        <f t="shared" si="38"/>
        <v>0</v>
      </c>
      <c r="W33" s="106">
        <f t="shared" si="38"/>
        <v>0</v>
      </c>
      <c r="X33" s="106">
        <f t="shared" si="38"/>
        <v>0</v>
      </c>
      <c r="Y33" s="106">
        <f t="shared" si="38"/>
        <v>0</v>
      </c>
      <c r="Z33" s="106">
        <f t="shared" si="38"/>
        <v>0</v>
      </c>
      <c r="AA33" s="106">
        <f t="shared" si="38"/>
        <v>0.71328181199999996</v>
      </c>
      <c r="AB33" s="106">
        <f t="shared" si="38"/>
        <v>0</v>
      </c>
      <c r="AC33" s="106">
        <f t="shared" si="38"/>
        <v>0</v>
      </c>
      <c r="AD33" s="106">
        <f t="shared" si="38"/>
        <v>0.71328181199999996</v>
      </c>
      <c r="AE33" s="106">
        <f t="shared" si="38"/>
        <v>0</v>
      </c>
      <c r="AF33" s="106">
        <f t="shared" si="38"/>
        <v>0</v>
      </c>
      <c r="AG33" s="106">
        <f t="shared" si="38"/>
        <v>0</v>
      </c>
      <c r="AH33" s="106">
        <f t="shared" si="38"/>
        <v>0</v>
      </c>
      <c r="AI33" s="106">
        <f t="shared" si="38"/>
        <v>0</v>
      </c>
      <c r="AJ33" s="106">
        <f t="shared" si="38"/>
        <v>0</v>
      </c>
      <c r="AK33" s="106">
        <f t="shared" si="38"/>
        <v>0</v>
      </c>
      <c r="AL33" s="106">
        <f t="shared" si="38"/>
        <v>0</v>
      </c>
      <c r="AM33" s="106">
        <f t="shared" si="38"/>
        <v>0</v>
      </c>
      <c r="AN33" s="106">
        <f t="shared" si="38"/>
        <v>0</v>
      </c>
      <c r="AO33" s="106">
        <f t="shared" si="38"/>
        <v>0</v>
      </c>
      <c r="AP33" s="106">
        <f t="shared" si="38"/>
        <v>0</v>
      </c>
      <c r="AQ33" s="106">
        <f t="shared" si="38"/>
        <v>0</v>
      </c>
      <c r="AR33" s="106">
        <f t="shared" si="38"/>
        <v>0</v>
      </c>
      <c r="AS33" s="106">
        <f t="shared" si="38"/>
        <v>0</v>
      </c>
      <c r="AT33" s="106">
        <f t="shared" si="38"/>
        <v>0</v>
      </c>
      <c r="AU33" s="106">
        <f t="shared" si="38"/>
        <v>0.71328181199999996</v>
      </c>
      <c r="AV33" s="106">
        <f t="shared" si="38"/>
        <v>0</v>
      </c>
      <c r="AW33" s="106">
        <f t="shared" si="38"/>
        <v>0</v>
      </c>
      <c r="AX33" s="106">
        <f t="shared" si="38"/>
        <v>0.71328181199999996</v>
      </c>
      <c r="AY33" s="106">
        <f t="shared" si="38"/>
        <v>0</v>
      </c>
    </row>
    <row r="34" spans="1:51" ht="17.25" customHeight="1" outlineLevel="1" x14ac:dyDescent="0.25">
      <c r="A34" s="157" t="s">
        <v>285</v>
      </c>
      <c r="B34" s="158" t="s">
        <v>287</v>
      </c>
      <c r="C34" s="183" t="s">
        <v>289</v>
      </c>
      <c r="D34" s="183">
        <v>2022</v>
      </c>
      <c r="E34" s="183"/>
      <c r="F34" s="183">
        <v>2022</v>
      </c>
      <c r="G34" s="104"/>
      <c r="H34" s="104"/>
      <c r="I34" s="123"/>
      <c r="J34" s="104">
        <v>0.47400799999999998</v>
      </c>
      <c r="K34" s="104">
        <f t="shared" ref="K34:K35" si="39">AU34</f>
        <v>0.49249431199999993</v>
      </c>
      <c r="L34" s="123">
        <v>44287</v>
      </c>
      <c r="M34" s="104"/>
      <c r="N34" s="104">
        <f>AU34</f>
        <v>0.49249431199999993</v>
      </c>
      <c r="O34" s="104"/>
      <c r="P34" s="104"/>
      <c r="Q34" s="104">
        <f t="shared" ref="Q34:Q35" si="40">R34+S34+T34+U34</f>
        <v>0</v>
      </c>
      <c r="R34" s="104"/>
      <c r="S34" s="104"/>
      <c r="T34" s="104"/>
      <c r="U34" s="104"/>
      <c r="V34" s="104">
        <f t="shared" ref="V34:V35" si="41">W34+X34+Y34+Z34</f>
        <v>0</v>
      </c>
      <c r="W34" s="104"/>
      <c r="X34" s="104"/>
      <c r="Y34" s="104"/>
      <c r="Z34" s="104"/>
      <c r="AA34" s="104">
        <f t="shared" ref="AA34:AA35" si="42">AB34+AC34+AD34+AE34</f>
        <v>0.49249431199999993</v>
      </c>
      <c r="AB34" s="104"/>
      <c r="AC34" s="104"/>
      <c r="AD34" s="104">
        <v>0.49249431199999993</v>
      </c>
      <c r="AE34" s="104"/>
      <c r="AF34" s="104">
        <f t="shared" ref="AF34:AF35" si="43">AG34+AH34+AI34+AJ34</f>
        <v>0</v>
      </c>
      <c r="AG34" s="104"/>
      <c r="AH34" s="104"/>
      <c r="AI34" s="104"/>
      <c r="AJ34" s="104"/>
      <c r="AK34" s="104">
        <f t="shared" ref="AK34:AK35" si="44">AL34+AM34+AN34+AO34</f>
        <v>0</v>
      </c>
      <c r="AL34" s="104"/>
      <c r="AM34" s="104"/>
      <c r="AN34" s="104"/>
      <c r="AO34" s="104"/>
      <c r="AP34" s="104">
        <f t="shared" ref="AP34:AP35" si="45">AQ34+AR34+AS34+AT34</f>
        <v>0</v>
      </c>
      <c r="AQ34" s="104"/>
      <c r="AR34" s="104"/>
      <c r="AS34" s="104">
        <f t="shared" ref="AS34:AS35" si="46">T34+Y34+AI34</f>
        <v>0</v>
      </c>
      <c r="AT34" s="104"/>
      <c r="AU34" s="104">
        <f t="shared" ref="AU34:AU35" si="47">AV34+AW34+AX34+AY34</f>
        <v>0.49249431199999993</v>
      </c>
      <c r="AV34" s="104"/>
      <c r="AW34" s="104"/>
      <c r="AX34" s="104">
        <f t="shared" ref="AX34:AX35" si="48">T34+AD34+AN34</f>
        <v>0.49249431199999993</v>
      </c>
      <c r="AY34" s="104"/>
    </row>
    <row r="35" spans="1:51" ht="17.25" customHeight="1" outlineLevel="1" x14ac:dyDescent="0.25">
      <c r="A35" s="157" t="s">
        <v>286</v>
      </c>
      <c r="B35" s="158" t="s">
        <v>288</v>
      </c>
      <c r="C35" s="183" t="s">
        <v>290</v>
      </c>
      <c r="D35" s="183">
        <v>2022</v>
      </c>
      <c r="E35" s="183"/>
      <c r="F35" s="183">
        <v>2022</v>
      </c>
      <c r="G35" s="104"/>
      <c r="H35" s="104"/>
      <c r="I35" s="123"/>
      <c r="J35" s="104">
        <v>0.21249999999999999</v>
      </c>
      <c r="K35" s="104">
        <f t="shared" si="39"/>
        <v>0.22078749999999997</v>
      </c>
      <c r="L35" s="123">
        <v>44287</v>
      </c>
      <c r="M35" s="104"/>
      <c r="N35" s="104">
        <f>AU35</f>
        <v>0.22078749999999997</v>
      </c>
      <c r="O35" s="104"/>
      <c r="P35" s="104"/>
      <c r="Q35" s="104">
        <f t="shared" si="40"/>
        <v>0</v>
      </c>
      <c r="R35" s="104"/>
      <c r="S35" s="104"/>
      <c r="T35" s="104"/>
      <c r="U35" s="104"/>
      <c r="V35" s="104">
        <f t="shared" si="41"/>
        <v>0</v>
      </c>
      <c r="W35" s="104"/>
      <c r="X35" s="104"/>
      <c r="Y35" s="104"/>
      <c r="Z35" s="104"/>
      <c r="AA35" s="104">
        <f t="shared" si="42"/>
        <v>0.22078749999999997</v>
      </c>
      <c r="AB35" s="104"/>
      <c r="AC35" s="104"/>
      <c r="AD35" s="104">
        <v>0.22078749999999997</v>
      </c>
      <c r="AE35" s="104"/>
      <c r="AF35" s="104">
        <f t="shared" si="43"/>
        <v>0</v>
      </c>
      <c r="AG35" s="104"/>
      <c r="AH35" s="104"/>
      <c r="AI35" s="104"/>
      <c r="AJ35" s="104"/>
      <c r="AK35" s="104">
        <f t="shared" si="44"/>
        <v>0</v>
      </c>
      <c r="AL35" s="104"/>
      <c r="AM35" s="104"/>
      <c r="AN35" s="104"/>
      <c r="AO35" s="104"/>
      <c r="AP35" s="104">
        <f t="shared" si="45"/>
        <v>0</v>
      </c>
      <c r="AQ35" s="104"/>
      <c r="AR35" s="104"/>
      <c r="AS35" s="104">
        <f t="shared" si="46"/>
        <v>0</v>
      </c>
      <c r="AT35" s="104"/>
      <c r="AU35" s="104">
        <f t="shared" si="47"/>
        <v>0.22078749999999997</v>
      </c>
      <c r="AV35" s="104"/>
      <c r="AW35" s="104"/>
      <c r="AX35" s="104">
        <f t="shared" si="48"/>
        <v>0.22078749999999997</v>
      </c>
      <c r="AY35" s="104"/>
    </row>
    <row r="36" spans="1:51" s="105" customFormat="1" ht="19.5" customHeight="1" x14ac:dyDescent="0.3">
      <c r="A36" s="102"/>
      <c r="B36" s="103" t="s">
        <v>194</v>
      </c>
      <c r="C36" s="102"/>
      <c r="D36" s="102"/>
      <c r="E36" s="102"/>
      <c r="F36" s="102"/>
      <c r="G36" s="112">
        <f>G33+G31+G19</f>
        <v>707.04979930951254</v>
      </c>
      <c r="H36" s="112">
        <f>H33+H31+H19</f>
        <v>707.04979930951254</v>
      </c>
      <c r="I36" s="102"/>
      <c r="J36" s="112">
        <f>J33+J31+J19</f>
        <v>361.32975841898417</v>
      </c>
      <c r="K36" s="112">
        <f>K33+K31+K19</f>
        <v>396.42870503033635</v>
      </c>
      <c r="L36" s="102"/>
      <c r="M36" s="112">
        <f t="shared" ref="M36:AY36" si="49">M33+M31+M19</f>
        <v>707.04979930951254</v>
      </c>
      <c r="N36" s="112">
        <f t="shared" si="49"/>
        <v>396.42870503033635</v>
      </c>
      <c r="O36" s="112">
        <f t="shared" si="49"/>
        <v>0</v>
      </c>
      <c r="P36" s="112">
        <f t="shared" si="49"/>
        <v>0</v>
      </c>
      <c r="Q36" s="112">
        <f t="shared" si="49"/>
        <v>14.32462684876416</v>
      </c>
      <c r="R36" s="112">
        <f t="shared" si="49"/>
        <v>0</v>
      </c>
      <c r="S36" s="112">
        <f t="shared" si="49"/>
        <v>0</v>
      </c>
      <c r="T36" s="112">
        <f t="shared" si="49"/>
        <v>14.32462684876416</v>
      </c>
      <c r="U36" s="112">
        <f t="shared" si="49"/>
        <v>0</v>
      </c>
      <c r="V36" s="112">
        <f t="shared" si="49"/>
        <v>337.85539553276112</v>
      </c>
      <c r="W36" s="112">
        <f t="shared" si="49"/>
        <v>0</v>
      </c>
      <c r="X36" s="112">
        <f t="shared" si="49"/>
        <v>0</v>
      </c>
      <c r="Y36" s="112">
        <f t="shared" si="49"/>
        <v>337.85539553276112</v>
      </c>
      <c r="Z36" s="112">
        <f t="shared" si="49"/>
        <v>0</v>
      </c>
      <c r="AA36" s="112">
        <f t="shared" si="49"/>
        <v>181.21359183432361</v>
      </c>
      <c r="AB36" s="112">
        <f t="shared" si="49"/>
        <v>0</v>
      </c>
      <c r="AC36" s="112">
        <f t="shared" si="49"/>
        <v>0</v>
      </c>
      <c r="AD36" s="112">
        <f t="shared" si="49"/>
        <v>181.21359183432361</v>
      </c>
      <c r="AE36" s="112">
        <f t="shared" si="49"/>
        <v>0</v>
      </c>
      <c r="AF36" s="112">
        <f t="shared" si="49"/>
        <v>354.86977692798729</v>
      </c>
      <c r="AG36" s="112">
        <f t="shared" si="49"/>
        <v>0</v>
      </c>
      <c r="AH36" s="112">
        <f t="shared" si="49"/>
        <v>0</v>
      </c>
      <c r="AI36" s="112">
        <f t="shared" si="49"/>
        <v>354.86977692798729</v>
      </c>
      <c r="AJ36" s="112">
        <f t="shared" si="49"/>
        <v>0</v>
      </c>
      <c r="AK36" s="112">
        <f t="shared" si="49"/>
        <v>200.89048634724853</v>
      </c>
      <c r="AL36" s="112">
        <f t="shared" si="49"/>
        <v>0</v>
      </c>
      <c r="AM36" s="112">
        <f t="shared" si="49"/>
        <v>0</v>
      </c>
      <c r="AN36" s="112">
        <f t="shared" si="49"/>
        <v>200.89048634724853</v>
      </c>
      <c r="AO36" s="112">
        <f t="shared" si="49"/>
        <v>0</v>
      </c>
      <c r="AP36" s="112">
        <f t="shared" si="49"/>
        <v>707.04979930951254</v>
      </c>
      <c r="AQ36" s="112">
        <f t="shared" si="49"/>
        <v>0</v>
      </c>
      <c r="AR36" s="112">
        <f t="shared" si="49"/>
        <v>0</v>
      </c>
      <c r="AS36" s="112">
        <f t="shared" si="49"/>
        <v>707.04979930951254</v>
      </c>
      <c r="AT36" s="112">
        <f t="shared" si="49"/>
        <v>0</v>
      </c>
      <c r="AU36" s="112">
        <f t="shared" si="49"/>
        <v>396.42870503033635</v>
      </c>
      <c r="AV36" s="112">
        <f t="shared" si="49"/>
        <v>0</v>
      </c>
      <c r="AW36" s="112">
        <f t="shared" si="49"/>
        <v>0</v>
      </c>
      <c r="AX36" s="112">
        <f t="shared" si="49"/>
        <v>396.42870503033635</v>
      </c>
      <c r="AY36" s="112">
        <f t="shared" si="49"/>
        <v>0</v>
      </c>
    </row>
    <row r="37" spans="1:51" ht="15.75" customHeight="1" x14ac:dyDescent="0.25">
      <c r="B37" s="55"/>
      <c r="C37" s="192" t="s">
        <v>300</v>
      </c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</row>
    <row r="38" spans="1:51" ht="25.5" customHeight="1" x14ac:dyDescent="0.25">
      <c r="A38" s="188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85"/>
    </row>
  </sheetData>
  <mergeCells count="24">
    <mergeCell ref="A9:Z9"/>
    <mergeCell ref="A12:Z12"/>
    <mergeCell ref="A13:Z13"/>
    <mergeCell ref="A10:Z10"/>
    <mergeCell ref="B15:B17"/>
    <mergeCell ref="C15:C17"/>
    <mergeCell ref="A15:A17"/>
    <mergeCell ref="D15:D17"/>
    <mergeCell ref="J16:L16"/>
    <mergeCell ref="Q16:U16"/>
    <mergeCell ref="V16:Z16"/>
    <mergeCell ref="B38:O38"/>
    <mergeCell ref="C37:T37"/>
    <mergeCell ref="AK16:AO16"/>
    <mergeCell ref="AU16:AY16"/>
    <mergeCell ref="E15:F16"/>
    <mergeCell ref="G16:I16"/>
    <mergeCell ref="G15:L15"/>
    <mergeCell ref="M15:N16"/>
    <mergeCell ref="O15:P16"/>
    <mergeCell ref="Q15:AY15"/>
    <mergeCell ref="AF16:AJ16"/>
    <mergeCell ref="AA16:AE16"/>
    <mergeCell ref="AP16:AT16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32 B20:B30 B34:B35">
      <formula1>900</formula1>
    </dataValidation>
  </dataValidations>
  <printOptions horizontalCentered="1"/>
  <pageMargins left="0.47244094488188981" right="0.19685039370078741" top="0.43307086614173229" bottom="0.31496062992125984" header="0.15748031496062992" footer="0.19685039370078741"/>
  <pageSetup paperSize="8" scale="70" firstPageNumber="3" fitToWidth="2" orientation="landscape" blackAndWhite="1" useFirstPageNumber="1" r:id="rId1"/>
  <headerFooter differentOddEven="1">
    <oddHeader>&amp;C2</oddHeader>
    <evenHeader>&amp;C3</evenHeader>
  </headerFooter>
  <colBreaks count="1" manualBreakCount="1">
    <brk id="26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topLeftCell="J22" zoomScale="80" zoomScaleNormal="80" zoomScaleSheetLayoutView="70" workbookViewId="0">
      <selection activeCell="V52" sqref="V52"/>
    </sheetView>
  </sheetViews>
  <sheetFormatPr defaultColWidth="9" defaultRowHeight="15.75" outlineLevelRow="1" x14ac:dyDescent="0.25"/>
  <cols>
    <col min="1" max="1" width="9.75" style="27" customWidth="1"/>
    <col min="2" max="2" width="40.625" style="27" customWidth="1"/>
    <col min="3" max="3" width="11.75" style="27" customWidth="1"/>
    <col min="4" max="4" width="6.75" style="27" customWidth="1"/>
    <col min="5" max="5" width="9.25" style="27" customWidth="1"/>
    <col min="6" max="6" width="9.5" style="173" customWidth="1"/>
    <col min="7" max="7" width="15.5" style="27" customWidth="1"/>
    <col min="8" max="8" width="16.375" style="173" customWidth="1"/>
    <col min="9" max="9" width="9.25" style="27" customWidth="1"/>
    <col min="10" max="10" width="7.5" style="27" customWidth="1"/>
    <col min="11" max="11" width="9.5" style="27" customWidth="1"/>
    <col min="12" max="12" width="10.75" style="27" customWidth="1"/>
    <col min="13" max="13" width="7.5" style="27" customWidth="1"/>
    <col min="14" max="18" width="7.5" style="173" customWidth="1"/>
    <col min="19" max="19" width="9.25" style="27" customWidth="1"/>
    <col min="20" max="20" width="10.875" style="27" customWidth="1"/>
    <col min="21" max="22" width="10.875" style="173" customWidth="1"/>
    <col min="23" max="24" width="16.625" style="27" customWidth="1"/>
    <col min="25" max="25" width="16.625" style="173" customWidth="1"/>
    <col min="26" max="26" width="16.625" style="94" customWidth="1"/>
    <col min="27" max="27" width="16.625" style="173" customWidth="1"/>
    <col min="28" max="28" width="16.625" style="27" customWidth="1"/>
    <col min="29" max="29" width="14.875" style="27" customWidth="1"/>
    <col min="30" max="30" width="9.875" style="27" customWidth="1"/>
    <col min="31" max="31" width="7.125" style="27" customWidth="1"/>
    <col min="32" max="32" width="6" style="1" customWidth="1"/>
    <col min="33" max="33" width="8.375" style="1" customWidth="1"/>
    <col min="34" max="34" width="5.625" style="1" customWidth="1"/>
    <col min="35" max="35" width="7.375" style="1" customWidth="1"/>
    <col min="36" max="36" width="10" style="1" customWidth="1"/>
    <col min="37" max="41" width="10" style="34" customWidth="1"/>
    <col min="42" max="42" width="7.875" style="1" customWidth="1"/>
    <col min="43" max="43" width="6.75" style="1" customWidth="1"/>
    <col min="44" max="44" width="9" style="1" customWidth="1"/>
    <col min="45" max="45" width="6.125" style="1" customWidth="1"/>
    <col min="46" max="46" width="6.75" style="1" customWidth="1"/>
    <col min="47" max="47" width="9.375" style="1" customWidth="1"/>
    <col min="48" max="48" width="7.375" style="1" customWidth="1"/>
    <col min="49" max="55" width="7.25" style="1" customWidth="1"/>
    <col min="56" max="56" width="8.625" style="1" customWidth="1"/>
    <col min="57" max="57" width="6.125" style="1" customWidth="1"/>
    <col min="58" max="58" width="6.875" style="1" customWidth="1"/>
    <col min="59" max="59" width="9.625" style="1" customWidth="1"/>
    <col min="60" max="60" width="6.75" style="1" customWidth="1"/>
    <col min="61" max="61" width="7.75" style="1" customWidth="1"/>
    <col min="62" max="16384" width="9" style="1"/>
  </cols>
  <sheetData>
    <row r="1" spans="1:66" ht="18.75" x14ac:dyDescent="0.25">
      <c r="AB1" s="48"/>
      <c r="AF1" s="2"/>
      <c r="AG1" s="2"/>
      <c r="AH1" s="2"/>
      <c r="AI1" s="2"/>
      <c r="AJ1" s="2"/>
      <c r="AK1" s="87"/>
      <c r="AL1" s="87"/>
      <c r="AM1" s="87"/>
      <c r="AN1" s="87"/>
      <c r="AO1" s="87"/>
    </row>
    <row r="2" spans="1:66" s="34" customFormat="1" ht="18.75" x14ac:dyDescent="0.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Y2" s="105" t="s">
        <v>310</v>
      </c>
      <c r="Z2" s="105"/>
      <c r="AA2" s="105"/>
      <c r="AB2" s="105"/>
      <c r="AC2" s="105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</row>
    <row r="3" spans="1:66" s="34" customFormat="1" ht="18.75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Y3" s="105" t="s">
        <v>306</v>
      </c>
      <c r="Z3" s="105"/>
      <c r="AA3" s="105"/>
      <c r="AB3" s="105"/>
      <c r="AC3" s="105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</row>
    <row r="4" spans="1:66" s="34" customFormat="1" ht="18.75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Y4" s="105" t="s">
        <v>307</v>
      </c>
      <c r="Z4" s="105"/>
      <c r="AA4" s="105"/>
      <c r="AB4" s="105"/>
      <c r="AC4" s="105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</row>
    <row r="5" spans="1:66" s="34" customFormat="1" ht="18.75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Y5" s="105" t="s">
        <v>308</v>
      </c>
      <c r="Z5" s="105"/>
      <c r="AA5" s="105"/>
      <c r="AB5" s="105"/>
      <c r="AC5" s="105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</row>
    <row r="6" spans="1:66" ht="18.75" x14ac:dyDescent="0.3">
      <c r="S6" s="1"/>
      <c r="T6" s="1"/>
      <c r="U6" s="1"/>
      <c r="V6" s="1"/>
      <c r="W6" s="1"/>
      <c r="X6" s="1"/>
      <c r="Y6" s="105" t="s">
        <v>309</v>
      </c>
      <c r="Z6" s="105"/>
      <c r="AA6" s="105"/>
      <c r="AB6" s="105"/>
      <c r="AC6" s="105"/>
      <c r="AF6" s="2"/>
      <c r="AG6" s="2"/>
      <c r="AH6" s="2"/>
      <c r="AI6" s="2"/>
      <c r="AJ6" s="2"/>
      <c r="AK6" s="87"/>
      <c r="AL6" s="87"/>
      <c r="AM6" s="87"/>
      <c r="AN6" s="87"/>
      <c r="AO6" s="87"/>
    </row>
    <row r="7" spans="1:66" ht="18.75" x14ac:dyDescent="0.3">
      <c r="S7" s="1"/>
      <c r="T7" s="1"/>
      <c r="U7" s="1"/>
      <c r="V7" s="1"/>
      <c r="W7" s="1"/>
      <c r="X7" s="1"/>
      <c r="Y7" s="105" t="s">
        <v>318</v>
      </c>
      <c r="Z7" s="105"/>
      <c r="AA7" s="105"/>
      <c r="AB7" s="105"/>
      <c r="AC7" s="105"/>
      <c r="AF7" s="2"/>
      <c r="AG7" s="2"/>
      <c r="AH7" s="2"/>
      <c r="AI7" s="2"/>
      <c r="AJ7" s="2"/>
      <c r="AK7" s="87"/>
      <c r="AL7" s="87"/>
      <c r="AM7" s="87"/>
      <c r="AN7" s="87"/>
      <c r="AO7" s="87"/>
    </row>
    <row r="8" spans="1:66" ht="18.75" x14ac:dyDescent="0.3">
      <c r="A8" s="206" t="s">
        <v>99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F8" s="27"/>
      <c r="AG8" s="27"/>
      <c r="AH8" s="27"/>
      <c r="AI8" s="27"/>
      <c r="AJ8" s="27"/>
      <c r="AK8" s="87"/>
      <c r="AL8" s="87"/>
      <c r="AM8" s="87"/>
      <c r="AN8" s="87"/>
      <c r="AO8" s="87"/>
    </row>
    <row r="9" spans="1:66" ht="18.75" x14ac:dyDescent="0.3">
      <c r="A9" s="206" t="s">
        <v>101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</row>
    <row r="10" spans="1:66" s="32" customFormat="1" ht="18.75" x14ac:dyDescent="0.3">
      <c r="A10" s="40"/>
      <c r="B10" s="40"/>
      <c r="C10" s="40"/>
      <c r="D10" s="40"/>
      <c r="E10" s="40"/>
      <c r="F10" s="172"/>
      <c r="G10" s="40"/>
      <c r="H10" s="172"/>
      <c r="I10" s="40"/>
      <c r="J10" s="40"/>
      <c r="K10" s="40"/>
      <c r="L10" s="40"/>
      <c r="M10" s="40"/>
      <c r="N10" s="172"/>
      <c r="O10" s="172"/>
      <c r="P10" s="172"/>
      <c r="Q10" s="172"/>
      <c r="R10" s="172"/>
      <c r="S10" s="40"/>
      <c r="T10" s="40"/>
      <c r="U10" s="172"/>
      <c r="V10" s="172"/>
      <c r="W10" s="40"/>
      <c r="X10" s="40"/>
      <c r="Y10" s="172"/>
      <c r="Z10" s="95"/>
      <c r="AA10" s="172"/>
      <c r="AB10" s="40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</row>
    <row r="11" spans="1:66" ht="18.75" x14ac:dyDescent="0.25">
      <c r="A11" s="201" t="s">
        <v>188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50"/>
      <c r="AD11" s="50"/>
      <c r="AE11" s="50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</row>
    <row r="12" spans="1:66" x14ac:dyDescent="0.25">
      <c r="A12" s="202" t="s">
        <v>103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51"/>
      <c r="AD12" s="51"/>
      <c r="AE12" s="51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</row>
    <row r="13" spans="1:66" ht="15.75" customHeight="1" x14ac:dyDescent="0.25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8"/>
      <c r="X13" s="208"/>
      <c r="Y13" s="208"/>
      <c r="Z13" s="208"/>
      <c r="AA13" s="208"/>
      <c r="AB13" s="208"/>
      <c r="AF13" s="2"/>
      <c r="AG13" s="2"/>
      <c r="AH13" s="2"/>
      <c r="AI13" s="2"/>
      <c r="AJ13" s="2"/>
      <c r="AK13" s="87"/>
      <c r="AL13" s="87"/>
      <c r="AM13" s="87"/>
      <c r="AN13" s="87"/>
      <c r="AO13" s="87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6" ht="57.75" customHeight="1" x14ac:dyDescent="0.25">
      <c r="A14" s="204" t="s">
        <v>69</v>
      </c>
      <c r="B14" s="204" t="s">
        <v>18</v>
      </c>
      <c r="C14" s="204" t="s">
        <v>222</v>
      </c>
      <c r="D14" s="205" t="s">
        <v>70</v>
      </c>
      <c r="E14" s="196" t="s">
        <v>71</v>
      </c>
      <c r="F14" s="197"/>
      <c r="G14" s="196" t="s">
        <v>90</v>
      </c>
      <c r="H14" s="197"/>
      <c r="I14" s="204" t="s">
        <v>85</v>
      </c>
      <c r="J14" s="204"/>
      <c r="K14" s="204"/>
      <c r="L14" s="204"/>
      <c r="M14" s="204"/>
      <c r="N14" s="204"/>
      <c r="O14" s="204"/>
      <c r="P14" s="204"/>
      <c r="Q14" s="204"/>
      <c r="R14" s="204"/>
      <c r="S14" s="193" t="s">
        <v>84</v>
      </c>
      <c r="T14" s="194"/>
      <c r="U14" s="194"/>
      <c r="V14" s="195"/>
      <c r="W14" s="204" t="s">
        <v>295</v>
      </c>
      <c r="X14" s="204"/>
      <c r="Y14" s="204"/>
      <c r="Z14" s="204"/>
      <c r="AA14" s="204"/>
      <c r="AB14" s="204"/>
      <c r="AC14" s="204"/>
      <c r="AF14" s="2"/>
      <c r="AG14" s="2"/>
      <c r="AH14" s="2"/>
      <c r="AI14" s="2"/>
      <c r="AJ14" s="2"/>
      <c r="AK14" s="87"/>
      <c r="AL14" s="87"/>
      <c r="AM14" s="87"/>
      <c r="AN14" s="87"/>
      <c r="AO14" s="87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6" ht="52.5" customHeight="1" x14ac:dyDescent="0.25">
      <c r="A15" s="204"/>
      <c r="B15" s="204"/>
      <c r="C15" s="204"/>
      <c r="D15" s="205"/>
      <c r="E15" s="198"/>
      <c r="F15" s="199"/>
      <c r="G15" s="198"/>
      <c r="H15" s="199"/>
      <c r="I15" s="193" t="s">
        <v>10</v>
      </c>
      <c r="J15" s="194"/>
      <c r="K15" s="194"/>
      <c r="L15" s="194"/>
      <c r="M15" s="195"/>
      <c r="N15" s="193" t="s">
        <v>291</v>
      </c>
      <c r="O15" s="194"/>
      <c r="P15" s="194"/>
      <c r="Q15" s="194"/>
      <c r="R15" s="195"/>
      <c r="S15" s="193" t="s">
        <v>279</v>
      </c>
      <c r="T15" s="195"/>
      <c r="U15" s="193" t="s">
        <v>292</v>
      </c>
      <c r="V15" s="195"/>
      <c r="W15" s="146" t="s">
        <v>198</v>
      </c>
      <c r="X15" s="193" t="s">
        <v>244</v>
      </c>
      <c r="Y15" s="195"/>
      <c r="Z15" s="193" t="s">
        <v>280</v>
      </c>
      <c r="AA15" s="195"/>
      <c r="AB15" s="204" t="s">
        <v>106</v>
      </c>
      <c r="AC15" s="204" t="s">
        <v>296</v>
      </c>
      <c r="AF15" s="86"/>
      <c r="AG15" s="2"/>
      <c r="AH15" s="2"/>
      <c r="AI15" s="2"/>
      <c r="AJ15" s="2"/>
      <c r="AK15" s="86"/>
      <c r="AL15" s="87"/>
      <c r="AM15" s="87"/>
      <c r="AN15" s="87"/>
      <c r="AO15" s="87"/>
      <c r="AP15" s="86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6" ht="143.25" customHeight="1" x14ac:dyDescent="0.25">
      <c r="A16" s="204"/>
      <c r="B16" s="204"/>
      <c r="C16" s="204"/>
      <c r="D16" s="205"/>
      <c r="E16" s="39" t="s">
        <v>10</v>
      </c>
      <c r="F16" s="39" t="s">
        <v>291</v>
      </c>
      <c r="G16" s="39" t="s">
        <v>88</v>
      </c>
      <c r="H16" s="39" t="s">
        <v>291</v>
      </c>
      <c r="I16" s="38" t="s">
        <v>8</v>
      </c>
      <c r="J16" s="38" t="s">
        <v>16</v>
      </c>
      <c r="K16" s="38" t="s">
        <v>17</v>
      </c>
      <c r="L16" s="24" t="s">
        <v>52</v>
      </c>
      <c r="M16" s="24" t="s">
        <v>53</v>
      </c>
      <c r="N16" s="171" t="s">
        <v>8</v>
      </c>
      <c r="O16" s="171" t="s">
        <v>16</v>
      </c>
      <c r="P16" s="171" t="s">
        <v>17</v>
      </c>
      <c r="Q16" s="24" t="s">
        <v>52</v>
      </c>
      <c r="R16" s="24" t="s">
        <v>53</v>
      </c>
      <c r="S16" s="38" t="s">
        <v>7</v>
      </c>
      <c r="T16" s="38" t="s">
        <v>11</v>
      </c>
      <c r="U16" s="171" t="s">
        <v>7</v>
      </c>
      <c r="V16" s="171" t="s">
        <v>11</v>
      </c>
      <c r="W16" s="35" t="s">
        <v>93</v>
      </c>
      <c r="X16" s="35" t="s">
        <v>93</v>
      </c>
      <c r="Y16" s="168" t="s">
        <v>291</v>
      </c>
      <c r="Z16" s="93" t="s">
        <v>93</v>
      </c>
      <c r="AA16" s="168" t="s">
        <v>291</v>
      </c>
      <c r="AB16" s="204"/>
      <c r="AC16" s="204"/>
      <c r="AF16" s="2"/>
      <c r="AG16" s="2"/>
      <c r="AH16" s="2"/>
      <c r="AI16" s="2"/>
      <c r="AJ16" s="2"/>
      <c r="AK16" s="87"/>
      <c r="AL16" s="87"/>
      <c r="AM16" s="87"/>
      <c r="AN16" s="87"/>
      <c r="AO16" s="87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ht="19.5" customHeight="1" x14ac:dyDescent="0.25">
      <c r="A17" s="35">
        <v>1</v>
      </c>
      <c r="B17" s="35">
        <f>A17+1</f>
        <v>2</v>
      </c>
      <c r="C17" s="168">
        <f t="shared" ref="C17:AC17" si="0">B17+1</f>
        <v>3</v>
      </c>
      <c r="D17" s="168">
        <f t="shared" si="0"/>
        <v>4</v>
      </c>
      <c r="E17" s="168">
        <f t="shared" si="0"/>
        <v>5</v>
      </c>
      <c r="F17" s="168">
        <f t="shared" si="0"/>
        <v>6</v>
      </c>
      <c r="G17" s="168">
        <f t="shared" si="0"/>
        <v>7</v>
      </c>
      <c r="H17" s="168">
        <f t="shared" si="0"/>
        <v>8</v>
      </c>
      <c r="I17" s="168">
        <f t="shared" si="0"/>
        <v>9</v>
      </c>
      <c r="J17" s="168">
        <f t="shared" si="0"/>
        <v>10</v>
      </c>
      <c r="K17" s="168">
        <f t="shared" si="0"/>
        <v>11</v>
      </c>
      <c r="L17" s="168">
        <f t="shared" si="0"/>
        <v>12</v>
      </c>
      <c r="M17" s="168">
        <f t="shared" si="0"/>
        <v>13</v>
      </c>
      <c r="N17" s="168">
        <f t="shared" si="0"/>
        <v>14</v>
      </c>
      <c r="O17" s="168">
        <f t="shared" si="0"/>
        <v>15</v>
      </c>
      <c r="P17" s="168">
        <f t="shared" si="0"/>
        <v>16</v>
      </c>
      <c r="Q17" s="168">
        <f t="shared" si="0"/>
        <v>17</v>
      </c>
      <c r="R17" s="168">
        <f t="shared" si="0"/>
        <v>18</v>
      </c>
      <c r="S17" s="168">
        <f t="shared" si="0"/>
        <v>19</v>
      </c>
      <c r="T17" s="168">
        <f t="shared" si="0"/>
        <v>20</v>
      </c>
      <c r="U17" s="168">
        <f t="shared" si="0"/>
        <v>21</v>
      </c>
      <c r="V17" s="168">
        <f t="shared" si="0"/>
        <v>22</v>
      </c>
      <c r="W17" s="168">
        <f t="shared" si="0"/>
        <v>23</v>
      </c>
      <c r="X17" s="168">
        <f t="shared" si="0"/>
        <v>24</v>
      </c>
      <c r="Y17" s="168">
        <f t="shared" si="0"/>
        <v>25</v>
      </c>
      <c r="Z17" s="168">
        <f t="shared" si="0"/>
        <v>26</v>
      </c>
      <c r="AA17" s="168">
        <f t="shared" si="0"/>
        <v>27</v>
      </c>
      <c r="AB17" s="168">
        <f t="shared" si="0"/>
        <v>28</v>
      </c>
      <c r="AC17" s="168">
        <f t="shared" si="0"/>
        <v>29</v>
      </c>
      <c r="AF17" s="2"/>
      <c r="AG17" s="2"/>
      <c r="AH17" s="2"/>
      <c r="AI17" s="2"/>
      <c r="AJ17" s="2"/>
      <c r="AK17" s="100"/>
      <c r="AL17" s="100"/>
      <c r="AM17" s="100"/>
      <c r="AN17" s="100"/>
      <c r="AO17" s="100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128" customFormat="1" x14ac:dyDescent="0.25">
      <c r="A18" s="125">
        <f>'Приложение 1'!A19</f>
        <v>1</v>
      </c>
      <c r="B18" s="126" t="str">
        <f>'Приложение 1'!B19</f>
        <v>Приобретение ИТ-имущества</v>
      </c>
      <c r="C18" s="101"/>
      <c r="D18" s="101"/>
      <c r="E18" s="101"/>
      <c r="F18" s="101"/>
      <c r="G18" s="106">
        <f t="shared" ref="G18:AC18" si="1">SUM(G19:G29)</f>
        <v>11.229963653691437</v>
      </c>
      <c r="H18" s="106">
        <f t="shared" si="1"/>
        <v>6.1272615658201612</v>
      </c>
      <c r="I18" s="106">
        <f t="shared" si="1"/>
        <v>11.229963653691437</v>
      </c>
      <c r="J18" s="106">
        <f t="shared" si="1"/>
        <v>0</v>
      </c>
      <c r="K18" s="106">
        <f t="shared" si="1"/>
        <v>0</v>
      </c>
      <c r="L18" s="106">
        <f t="shared" si="1"/>
        <v>11.229963653691437</v>
      </c>
      <c r="M18" s="106">
        <f t="shared" si="1"/>
        <v>0</v>
      </c>
      <c r="N18" s="106">
        <f t="shared" si="1"/>
        <v>6.3168147889842841</v>
      </c>
      <c r="O18" s="106">
        <f t="shared" si="1"/>
        <v>0</v>
      </c>
      <c r="P18" s="106">
        <f t="shared" si="1"/>
        <v>0</v>
      </c>
      <c r="Q18" s="106">
        <f t="shared" si="1"/>
        <v>6.3168147889842841</v>
      </c>
      <c r="R18" s="106">
        <f t="shared" si="1"/>
        <v>0</v>
      </c>
      <c r="S18" s="106">
        <f t="shared" si="1"/>
        <v>0</v>
      </c>
      <c r="T18" s="106">
        <f t="shared" si="1"/>
        <v>0</v>
      </c>
      <c r="U18" s="106">
        <f t="shared" si="1"/>
        <v>0</v>
      </c>
      <c r="V18" s="106">
        <f t="shared" si="1"/>
        <v>0</v>
      </c>
      <c r="W18" s="106">
        <f t="shared" si="1"/>
        <v>0.80054362397013346</v>
      </c>
      <c r="X18" s="106">
        <f t="shared" si="1"/>
        <v>4.9895647516342061</v>
      </c>
      <c r="Y18" s="106">
        <f t="shared" si="1"/>
        <v>4.9929418497030396</v>
      </c>
      <c r="Z18" s="106">
        <f t="shared" si="1"/>
        <v>5.4398552780870961</v>
      </c>
      <c r="AA18" s="106">
        <f t="shared" si="1"/>
        <v>0.52332931531111104</v>
      </c>
      <c r="AB18" s="106">
        <f t="shared" si="1"/>
        <v>11.229963653691437</v>
      </c>
      <c r="AC18" s="106">
        <f t="shared" si="1"/>
        <v>6.3168147889842841</v>
      </c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</row>
    <row r="19" spans="1:61" s="34" customFormat="1" ht="22.5" customHeight="1" x14ac:dyDescent="0.25">
      <c r="A19" s="124" t="str">
        <f>'Приложение 1'!A20</f>
        <v>1.1.</v>
      </c>
      <c r="B19" s="64" t="str">
        <f>'Приложение 1'!B20</f>
        <v>Рабочие станции</v>
      </c>
      <c r="C19" s="93" t="str">
        <f>'Приложение 1'!C20</f>
        <v>K_S01</v>
      </c>
      <c r="D19" s="89">
        <f>'Приложение 1'!D20</f>
        <v>2021</v>
      </c>
      <c r="E19" s="89">
        <f>'Приложение 1'!E20</f>
        <v>2021</v>
      </c>
      <c r="F19" s="168">
        <f>'Приложение 1'!F20</f>
        <v>2021</v>
      </c>
      <c r="G19" s="104">
        <f>AB19</f>
        <v>0.80054362397013346</v>
      </c>
      <c r="H19" s="104">
        <f>'Приложение 1'!J20/1.2</f>
        <v>0.80054362397013346</v>
      </c>
      <c r="I19" s="104">
        <f>AB19</f>
        <v>0.80054362397013346</v>
      </c>
      <c r="J19" s="104"/>
      <c r="K19" s="104"/>
      <c r="L19" s="104">
        <f>I19</f>
        <v>0.80054362397013346</v>
      </c>
      <c r="M19" s="104"/>
      <c r="N19" s="104">
        <f>AC19</f>
        <v>0.80054362397013346</v>
      </c>
      <c r="O19" s="104"/>
      <c r="P19" s="104"/>
      <c r="Q19" s="104">
        <f>N19</f>
        <v>0.80054362397013346</v>
      </c>
      <c r="R19" s="104"/>
      <c r="S19" s="104"/>
      <c r="T19" s="104"/>
      <c r="U19" s="104"/>
      <c r="V19" s="104"/>
      <c r="W19" s="104">
        <f>'Приложение 4'!X20</f>
        <v>0.80054362397013346</v>
      </c>
      <c r="X19" s="104">
        <f>'Приложение 4'!AE20</f>
        <v>0</v>
      </c>
      <c r="Y19" s="104">
        <f>'Приложение 4'!AL20</f>
        <v>0</v>
      </c>
      <c r="Z19" s="104">
        <f>'Приложение 4'!AS20</f>
        <v>0</v>
      </c>
      <c r="AA19" s="104">
        <f>'Приложение 4'!AZ20</f>
        <v>0</v>
      </c>
      <c r="AB19" s="104">
        <f>+W19+X19+Z19</f>
        <v>0.80054362397013346</v>
      </c>
      <c r="AC19" s="104">
        <f>W19+Y19+AA19</f>
        <v>0.80054362397013346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</row>
    <row r="20" spans="1:61" s="34" customFormat="1" ht="33.75" customHeight="1" x14ac:dyDescent="0.25">
      <c r="A20" s="124" t="str">
        <f>'Приложение 1'!A21</f>
        <v>1.2.</v>
      </c>
      <c r="B20" s="150" t="str">
        <f>'Приложение 1'!B21</f>
        <v>Телекоммуникационное и сетевое оборудование (коммутатор Huawei)</v>
      </c>
      <c r="C20" s="149" t="str">
        <f>'Приложение 1'!C21</f>
        <v>K_S02</v>
      </c>
      <c r="D20" s="149">
        <f>'Приложение 1'!D21</f>
        <v>2022</v>
      </c>
      <c r="E20" s="149">
        <f>'Приложение 1'!E21</f>
        <v>2023</v>
      </c>
      <c r="F20" s="168">
        <f>'Приложение 1'!F21</f>
        <v>2023</v>
      </c>
      <c r="G20" s="104">
        <f t="shared" ref="G20:G29" si="2">AB20</f>
        <v>1.1595288994679969</v>
      </c>
      <c r="H20" s="104">
        <f>'Приложение 1'!J21/1.2</f>
        <v>1.089045</v>
      </c>
      <c r="I20" s="104">
        <f t="shared" ref="I20:I29" si="3">AB20</f>
        <v>1.1595288994679969</v>
      </c>
      <c r="J20" s="104"/>
      <c r="K20" s="104"/>
      <c r="L20" s="104">
        <f t="shared" ref="L20:L29" si="4">I20</f>
        <v>1.1595288994679969</v>
      </c>
      <c r="M20" s="104"/>
      <c r="N20" s="104">
        <f t="shared" ref="N20:N29" si="5">AC20</f>
        <v>1.1430076404</v>
      </c>
      <c r="O20" s="104"/>
      <c r="P20" s="104"/>
      <c r="Q20" s="104">
        <f t="shared" ref="Q20:Q29" si="6">N20</f>
        <v>1.1430076404</v>
      </c>
      <c r="R20" s="104"/>
      <c r="S20" s="104"/>
      <c r="T20" s="104"/>
      <c r="U20" s="104"/>
      <c r="V20" s="104"/>
      <c r="W20" s="104">
        <f>'Приложение 4'!X21</f>
        <v>0</v>
      </c>
      <c r="X20" s="104">
        <f>'Приложение 4'!AE21</f>
        <v>0.87327211834026686</v>
      </c>
      <c r="Y20" s="104">
        <f>'Приложение 4'!AL21</f>
        <v>0.84427061999999997</v>
      </c>
      <c r="Z20" s="104">
        <f>'Приложение 4'!AS21</f>
        <v>0.28625678112773001</v>
      </c>
      <c r="AA20" s="104">
        <f>'Приложение 4'!AZ21</f>
        <v>0.2987370204</v>
      </c>
      <c r="AB20" s="104">
        <f t="shared" ref="AB20:AB29" si="7">+W20+X20+Z20</f>
        <v>1.1595288994679969</v>
      </c>
      <c r="AC20" s="104">
        <f t="shared" ref="AC20:AC29" si="8">W20+Y20+AA20</f>
        <v>1.1430076404</v>
      </c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</row>
    <row r="21" spans="1:61" s="34" customFormat="1" ht="33.75" customHeight="1" x14ac:dyDescent="0.25">
      <c r="A21" s="124" t="str">
        <f>'Приложение 1'!A22</f>
        <v>1.3.</v>
      </c>
      <c r="B21" s="150" t="str">
        <f>'Приложение 1'!B22</f>
        <v>Телекоммуникационное и сетевое оборудование (маршрутизатор Huawei)</v>
      </c>
      <c r="C21" s="149" t="str">
        <f>'Приложение 1'!C22</f>
        <v>K_S03</v>
      </c>
      <c r="D21" s="149">
        <f>'Приложение 1'!D22</f>
        <v>2022</v>
      </c>
      <c r="E21" s="149">
        <f>'Приложение 1'!E22</f>
        <v>2023</v>
      </c>
      <c r="F21" s="168">
        <f>'Приложение 1'!F22</f>
        <v>2023</v>
      </c>
      <c r="G21" s="104">
        <f t="shared" si="2"/>
        <v>0.80174051201236618</v>
      </c>
      <c r="H21" s="104">
        <f>'Приложение 1'!J22/1.2</f>
        <v>0.62967805555555578</v>
      </c>
      <c r="I21" s="104">
        <f t="shared" si="3"/>
        <v>0.80174051201236618</v>
      </c>
      <c r="J21" s="104"/>
      <c r="K21" s="104"/>
      <c r="L21" s="104">
        <f t="shared" si="4"/>
        <v>0.80174051201236618</v>
      </c>
      <c r="M21" s="104"/>
      <c r="N21" s="104">
        <f t="shared" si="5"/>
        <v>0.66287366491111099</v>
      </c>
      <c r="O21" s="104"/>
      <c r="P21" s="104"/>
      <c r="Q21" s="104">
        <f t="shared" si="6"/>
        <v>0.66287366491111099</v>
      </c>
      <c r="R21" s="104"/>
      <c r="S21" s="104"/>
      <c r="T21" s="104"/>
      <c r="U21" s="104"/>
      <c r="V21" s="104"/>
      <c r="W21" s="104">
        <f>'Приложение 4'!X22</f>
        <v>0</v>
      </c>
      <c r="X21" s="104">
        <f>'Приложение 4'!AE22</f>
        <v>0.56543781158684459</v>
      </c>
      <c r="Y21" s="104">
        <f>'Приложение 4'!AL22</f>
        <v>0.43828136999999989</v>
      </c>
      <c r="Z21" s="104">
        <f>'Приложение 4'!AS22</f>
        <v>0.23630270042552165</v>
      </c>
      <c r="AA21" s="104">
        <f>'Приложение 4'!AZ22</f>
        <v>0.22459229491111107</v>
      </c>
      <c r="AB21" s="104">
        <f t="shared" si="7"/>
        <v>0.80174051201236618</v>
      </c>
      <c r="AC21" s="104">
        <f t="shared" si="8"/>
        <v>0.66287366491111099</v>
      </c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</row>
    <row r="22" spans="1:61" s="34" customFormat="1" ht="38.65" customHeight="1" x14ac:dyDescent="0.25">
      <c r="A22" s="124" t="str">
        <f>'Приложение 1'!A23</f>
        <v>1.4.</v>
      </c>
      <c r="B22" s="150" t="str">
        <f>'Приложение 1'!B23</f>
        <v>Серверное оборудование (вычислительный сервер PowerEdge R740xd (или аналог)</v>
      </c>
      <c r="C22" s="149" t="str">
        <f>'Приложение 1'!C23</f>
        <v>K_S04</v>
      </c>
      <c r="D22" s="149">
        <f>'Приложение 1'!D23</f>
        <v>2022</v>
      </c>
      <c r="E22" s="149">
        <f>'Приложение 1'!E23</f>
        <v>2022</v>
      </c>
      <c r="F22" s="168">
        <f>'Приложение 1'!F23</f>
        <v>2022</v>
      </c>
      <c r="G22" s="104">
        <f t="shared" si="2"/>
        <v>1.9536428352341337</v>
      </c>
      <c r="H22" s="104">
        <f>'Приложение 1'!J23/1.2</f>
        <v>2.0774976500000002</v>
      </c>
      <c r="I22" s="104">
        <f t="shared" si="3"/>
        <v>1.9536428352341337</v>
      </c>
      <c r="J22" s="104"/>
      <c r="K22" s="104"/>
      <c r="L22" s="104">
        <f t="shared" si="4"/>
        <v>1.9536428352341337</v>
      </c>
      <c r="M22" s="104"/>
      <c r="N22" s="104">
        <f t="shared" si="5"/>
        <v>2.1107376124000004</v>
      </c>
      <c r="O22" s="104"/>
      <c r="P22" s="104"/>
      <c r="Q22" s="104">
        <f t="shared" si="6"/>
        <v>2.1107376124000004</v>
      </c>
      <c r="R22" s="104"/>
      <c r="S22" s="104"/>
      <c r="T22" s="104"/>
      <c r="U22" s="104"/>
      <c r="V22" s="104"/>
      <c r="W22" s="104">
        <f>'Приложение 4'!X23</f>
        <v>0</v>
      </c>
      <c r="X22" s="104">
        <f>'Приложение 4'!AE23</f>
        <v>1.9536428352341337</v>
      </c>
      <c r="Y22" s="104">
        <f>'Приложение 4'!AL23</f>
        <v>2.1107376124000004</v>
      </c>
      <c r="Z22" s="104">
        <f>'Приложение 4'!AS23</f>
        <v>0</v>
      </c>
      <c r="AA22" s="104">
        <f>'Приложение 4'!AZ23</f>
        <v>0</v>
      </c>
      <c r="AB22" s="104">
        <f t="shared" si="7"/>
        <v>1.9536428352341337</v>
      </c>
      <c r="AC22" s="104">
        <f t="shared" si="8"/>
        <v>2.1107376124000004</v>
      </c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</row>
    <row r="23" spans="1:61" s="34" customFormat="1" ht="35.85" customHeight="1" x14ac:dyDescent="0.25">
      <c r="A23" s="124" t="str">
        <f>'Приложение 1'!A24</f>
        <v>1.5.</v>
      </c>
      <c r="B23" s="150" t="str">
        <f>'Приложение 1'!B24</f>
        <v>ИБП APC SRC2KI Smart-UPS RC 2000VA 1600W (SRC2KI)</v>
      </c>
      <c r="C23" s="149" t="str">
        <f>'Приложение 1'!C24</f>
        <v>К_01</v>
      </c>
      <c r="D23" s="149">
        <f>'Приложение 1'!D24</f>
        <v>2022</v>
      </c>
      <c r="E23" s="149">
        <f>'Приложение 1'!E24</f>
        <v>2022</v>
      </c>
      <c r="F23" s="168">
        <f>'Приложение 1'!F24</f>
        <v>2022</v>
      </c>
      <c r="G23" s="104">
        <f t="shared" si="2"/>
        <v>0.17495936679936006</v>
      </c>
      <c r="H23" s="104">
        <f>'Приложение 1'!J24/1.2</f>
        <v>0.17495936679936006</v>
      </c>
      <c r="I23" s="104">
        <f t="shared" si="3"/>
        <v>0.17495936679936006</v>
      </c>
      <c r="J23" s="104"/>
      <c r="K23" s="104"/>
      <c r="L23" s="104">
        <f t="shared" si="4"/>
        <v>0.17495936679936006</v>
      </c>
      <c r="M23" s="104"/>
      <c r="N23" s="104">
        <f t="shared" si="5"/>
        <v>0.24411437780792797</v>
      </c>
      <c r="O23" s="104"/>
      <c r="P23" s="104"/>
      <c r="Q23" s="104">
        <f t="shared" si="6"/>
        <v>0.24411437780792797</v>
      </c>
      <c r="R23" s="104"/>
      <c r="S23" s="104"/>
      <c r="T23" s="104"/>
      <c r="U23" s="104"/>
      <c r="V23" s="104"/>
      <c r="W23" s="104">
        <f>'Приложение 4'!X24</f>
        <v>0</v>
      </c>
      <c r="X23" s="104">
        <f>'Приложение 4'!AE24</f>
        <v>0.17495936679936006</v>
      </c>
      <c r="Y23" s="104">
        <f>'Приложение 4'!AL24</f>
        <v>0.24411437780792797</v>
      </c>
      <c r="Z23" s="104">
        <f>'Приложение 4'!AS24</f>
        <v>0</v>
      </c>
      <c r="AA23" s="104">
        <f>'Приложение 4'!AZ24</f>
        <v>0</v>
      </c>
      <c r="AB23" s="104">
        <f t="shared" si="7"/>
        <v>0.17495936679936006</v>
      </c>
      <c r="AC23" s="104">
        <f t="shared" si="8"/>
        <v>0.24411437780792797</v>
      </c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</row>
    <row r="24" spans="1:61" s="34" customFormat="1" ht="33.950000000000003" customHeight="1" x14ac:dyDescent="0.25">
      <c r="A24" s="124" t="str">
        <f>'Приложение 1'!A25</f>
        <v>1.6.</v>
      </c>
      <c r="B24" s="150" t="str">
        <f>'Приложение 1'!B25</f>
        <v>Ленточная библиотека HPE STOREEVER MSL2024 LTO-7 15000 SAS (P9G69A)</v>
      </c>
      <c r="C24" s="149" t="str">
        <f>'Приложение 1'!C25</f>
        <v>К_02</v>
      </c>
      <c r="D24" s="149">
        <f>'Приложение 1'!D25</f>
        <v>2022</v>
      </c>
      <c r="E24" s="149">
        <f>'Приложение 1'!E25</f>
        <v>2022</v>
      </c>
      <c r="F24" s="168">
        <f>'Приложение 1'!F25</f>
        <v>2022</v>
      </c>
      <c r="G24" s="104">
        <f t="shared" si="2"/>
        <v>0.32085106298197341</v>
      </c>
      <c r="H24" s="104">
        <f>'Приложение 1'!J25/1.2</f>
        <v>0.17029010605395556</v>
      </c>
      <c r="I24" s="104">
        <f t="shared" si="3"/>
        <v>0.32085106298197341</v>
      </c>
      <c r="J24" s="104"/>
      <c r="K24" s="104"/>
      <c r="L24" s="104">
        <f t="shared" si="4"/>
        <v>0.32085106298197341</v>
      </c>
      <c r="M24" s="104"/>
      <c r="N24" s="104">
        <f t="shared" si="5"/>
        <v>0.17029010605395556</v>
      </c>
      <c r="O24" s="104"/>
      <c r="P24" s="104"/>
      <c r="Q24" s="104">
        <f t="shared" si="6"/>
        <v>0.17029010605395556</v>
      </c>
      <c r="R24" s="104"/>
      <c r="S24" s="104"/>
      <c r="T24" s="104"/>
      <c r="U24" s="104"/>
      <c r="V24" s="104"/>
      <c r="W24" s="104">
        <f>'Приложение 4'!X25</f>
        <v>0</v>
      </c>
      <c r="X24" s="104">
        <f>'Приложение 4'!AE25</f>
        <v>0.32085106298197341</v>
      </c>
      <c r="Y24" s="104">
        <f>'Приложение 4'!AL25</f>
        <v>0.17029010605395556</v>
      </c>
      <c r="Z24" s="104">
        <f>'Приложение 4'!AS25</f>
        <v>0</v>
      </c>
      <c r="AA24" s="104">
        <f>'Приложение 4'!AZ25</f>
        <v>0</v>
      </c>
      <c r="AB24" s="104">
        <f t="shared" si="7"/>
        <v>0.32085106298197341</v>
      </c>
      <c r="AC24" s="104">
        <f t="shared" si="8"/>
        <v>0.17029010605395556</v>
      </c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</row>
    <row r="25" spans="1:61" s="34" customFormat="1" ht="38.25" customHeight="1" x14ac:dyDescent="0.25">
      <c r="A25" s="124" t="str">
        <f>'Приложение 1'!A26</f>
        <v>1.7.</v>
      </c>
      <c r="B25" s="150" t="str">
        <f>'Приложение 1'!B26</f>
        <v>Система хранения данных: СХД HPE MSA 1060 16Gb FC SFF, жесткий диск HPEJ9F48A</v>
      </c>
      <c r="C25" s="149" t="str">
        <f>'Приложение 1'!C26</f>
        <v>К_03</v>
      </c>
      <c r="D25" s="149">
        <f>'Приложение 1'!D26</f>
        <v>2022</v>
      </c>
      <c r="E25" s="149">
        <f>'Приложение 1'!E26</f>
        <v>2022</v>
      </c>
      <c r="F25" s="168">
        <f>'Приложение 1'!F26</f>
        <v>2022</v>
      </c>
      <c r="G25" s="104">
        <f t="shared" si="2"/>
        <v>1.1014015566916269</v>
      </c>
      <c r="H25" s="104">
        <f>'Приложение 1'!J26/1.2</f>
        <v>1.185247763441156</v>
      </c>
      <c r="I25" s="104">
        <f t="shared" si="3"/>
        <v>1.1014015566916269</v>
      </c>
      <c r="J25" s="104"/>
      <c r="K25" s="104"/>
      <c r="L25" s="104">
        <f t="shared" si="4"/>
        <v>1.1014015566916269</v>
      </c>
      <c r="M25" s="104"/>
      <c r="N25" s="104">
        <f t="shared" si="5"/>
        <v>1.185247763441156</v>
      </c>
      <c r="O25" s="104"/>
      <c r="P25" s="104"/>
      <c r="Q25" s="104">
        <f t="shared" si="6"/>
        <v>1.185247763441156</v>
      </c>
      <c r="R25" s="104"/>
      <c r="S25" s="104"/>
      <c r="T25" s="104"/>
      <c r="U25" s="104"/>
      <c r="V25" s="104"/>
      <c r="W25" s="104">
        <f>'Приложение 4'!X26</f>
        <v>0</v>
      </c>
      <c r="X25" s="104">
        <f>'Приложение 4'!AE26</f>
        <v>1.1014015566916269</v>
      </c>
      <c r="Y25" s="104">
        <f>'Приложение 4'!AL26</f>
        <v>1.185247763441156</v>
      </c>
      <c r="Z25" s="104">
        <f>'Приложение 4'!AS26</f>
        <v>0</v>
      </c>
      <c r="AA25" s="104">
        <f>'Приложение 4'!AZ26</f>
        <v>0</v>
      </c>
      <c r="AB25" s="104">
        <f t="shared" si="7"/>
        <v>1.1014015566916269</v>
      </c>
      <c r="AC25" s="104">
        <f t="shared" si="8"/>
        <v>1.185247763441156</v>
      </c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</row>
    <row r="26" spans="1:61" s="34" customFormat="1" ht="35.1" customHeight="1" x14ac:dyDescent="0.25">
      <c r="A26" s="124" t="str">
        <f>'Приложение 1'!A27</f>
        <v>1.8.</v>
      </c>
      <c r="B26" s="150" t="str">
        <f>'Приложение 1'!B27</f>
        <v>МФУ HP LaserJet Enterprise 700 M725dn (CF066A)</v>
      </c>
      <c r="C26" s="149" t="str">
        <f>'Приложение 1'!C27</f>
        <v>К_04</v>
      </c>
      <c r="D26" s="149">
        <f>'Приложение 1'!D27</f>
        <v>2023</v>
      </c>
      <c r="E26" s="149">
        <f>'Приложение 1'!E27</f>
        <v>2023</v>
      </c>
      <c r="F26" s="168">
        <f>'Приложение 1'!F27</f>
        <v>0</v>
      </c>
      <c r="G26" s="104">
        <f t="shared" si="2"/>
        <v>0.53956789378078585</v>
      </c>
      <c r="H26" s="104">
        <f>'Приложение 1'!J27/1.2</f>
        <v>0</v>
      </c>
      <c r="I26" s="104">
        <f t="shared" si="3"/>
        <v>0.53956789378078585</v>
      </c>
      <c r="J26" s="104"/>
      <c r="K26" s="104"/>
      <c r="L26" s="104">
        <f t="shared" si="4"/>
        <v>0.53956789378078585</v>
      </c>
      <c r="M26" s="104"/>
      <c r="N26" s="104">
        <f t="shared" si="5"/>
        <v>0</v>
      </c>
      <c r="O26" s="104"/>
      <c r="P26" s="104"/>
      <c r="Q26" s="104">
        <f t="shared" si="6"/>
        <v>0</v>
      </c>
      <c r="R26" s="104"/>
      <c r="S26" s="104"/>
      <c r="T26" s="104"/>
      <c r="U26" s="104"/>
      <c r="V26" s="104"/>
      <c r="W26" s="104">
        <f>'Приложение 4'!X27</f>
        <v>0</v>
      </c>
      <c r="X26" s="104">
        <f>'Приложение 4'!AE27</f>
        <v>0</v>
      </c>
      <c r="Y26" s="104">
        <f>'Приложение 4'!AL27</f>
        <v>0</v>
      </c>
      <c r="Z26" s="104">
        <f>'Приложение 4'!AS27</f>
        <v>0.53956789378078585</v>
      </c>
      <c r="AA26" s="104">
        <f>'Приложение 4'!AZ27</f>
        <v>0</v>
      </c>
      <c r="AB26" s="104">
        <f t="shared" si="7"/>
        <v>0.53956789378078585</v>
      </c>
      <c r="AC26" s="104">
        <f t="shared" si="8"/>
        <v>0</v>
      </c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</row>
    <row r="27" spans="1:61" s="34" customFormat="1" ht="20.25" customHeight="1" x14ac:dyDescent="0.25">
      <c r="A27" s="124" t="str">
        <f>'Приложение 1'!A28</f>
        <v>1.9.</v>
      </c>
      <c r="B27" s="150" t="str">
        <f>'Приложение 1'!B28</f>
        <v>Маршрутизатор Cisco ISR4431/K9</v>
      </c>
      <c r="C27" s="149" t="str">
        <f>'Приложение 1'!C28</f>
        <v>К_05</v>
      </c>
      <c r="D27" s="149">
        <f>'Приложение 1'!D28</f>
        <v>2023</v>
      </c>
      <c r="E27" s="149">
        <f>'Приложение 1'!E28</f>
        <v>2023</v>
      </c>
      <c r="F27" s="168">
        <f>'Приложение 1'!F28</f>
        <v>0</v>
      </c>
      <c r="G27" s="104">
        <f t="shared" si="2"/>
        <v>0.33852659130162582</v>
      </c>
      <c r="H27" s="104">
        <f>'Приложение 1'!J28/1.2</f>
        <v>0</v>
      </c>
      <c r="I27" s="104">
        <f t="shared" si="3"/>
        <v>0.33852659130162582</v>
      </c>
      <c r="J27" s="104"/>
      <c r="K27" s="104"/>
      <c r="L27" s="104">
        <f t="shared" si="4"/>
        <v>0.33852659130162582</v>
      </c>
      <c r="M27" s="104"/>
      <c r="N27" s="104">
        <f t="shared" si="5"/>
        <v>0</v>
      </c>
      <c r="O27" s="104"/>
      <c r="P27" s="104"/>
      <c r="Q27" s="104">
        <f t="shared" si="6"/>
        <v>0</v>
      </c>
      <c r="R27" s="104"/>
      <c r="S27" s="104"/>
      <c r="T27" s="104"/>
      <c r="U27" s="104"/>
      <c r="V27" s="104"/>
      <c r="W27" s="104">
        <f>'Приложение 4'!X28</f>
        <v>0</v>
      </c>
      <c r="X27" s="104">
        <f>'Приложение 4'!AE28</f>
        <v>0</v>
      </c>
      <c r="Y27" s="104">
        <f>'Приложение 4'!AL28</f>
        <v>0</v>
      </c>
      <c r="Z27" s="104">
        <f>'Приложение 4'!AS28</f>
        <v>0.33852659130162582</v>
      </c>
      <c r="AA27" s="104">
        <f>'Приложение 4'!AZ28</f>
        <v>0</v>
      </c>
      <c r="AB27" s="104">
        <f t="shared" si="7"/>
        <v>0.33852659130162582</v>
      </c>
      <c r="AC27" s="104">
        <f t="shared" si="8"/>
        <v>0</v>
      </c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</row>
    <row r="28" spans="1:61" s="34" customFormat="1" ht="20.25" customHeight="1" x14ac:dyDescent="0.25">
      <c r="A28" s="124" t="str">
        <f>'Приложение 1'!A29</f>
        <v>1.10.</v>
      </c>
      <c r="B28" s="150" t="str">
        <f>'Приложение 1'!B29</f>
        <v>Моноблок HP ProOne 440 G3 (1KN99EA)</v>
      </c>
      <c r="C28" s="149" t="str">
        <f>'Приложение 1'!C29</f>
        <v>К_06</v>
      </c>
      <c r="D28" s="149">
        <f>'Приложение 1'!D29</f>
        <v>2023</v>
      </c>
      <c r="E28" s="149">
        <f>'Приложение 1'!E29</f>
        <v>2023</v>
      </c>
      <c r="F28" s="168">
        <f>'Приложение 1'!F29</f>
        <v>0</v>
      </c>
      <c r="G28" s="104">
        <f t="shared" si="2"/>
        <v>1.8290616401353541</v>
      </c>
      <c r="H28" s="104">
        <f>'Приложение 1'!J29/1.2</f>
        <v>0</v>
      </c>
      <c r="I28" s="104">
        <f t="shared" si="3"/>
        <v>1.8290616401353541</v>
      </c>
      <c r="J28" s="104"/>
      <c r="K28" s="104"/>
      <c r="L28" s="104">
        <f t="shared" si="4"/>
        <v>1.8290616401353541</v>
      </c>
      <c r="M28" s="104"/>
      <c r="N28" s="104">
        <f t="shared" si="5"/>
        <v>0</v>
      </c>
      <c r="O28" s="104"/>
      <c r="P28" s="104"/>
      <c r="Q28" s="104">
        <f t="shared" si="6"/>
        <v>0</v>
      </c>
      <c r="R28" s="104"/>
      <c r="S28" s="104"/>
      <c r="T28" s="104"/>
      <c r="U28" s="104"/>
      <c r="V28" s="104"/>
      <c r="W28" s="104">
        <f>'Приложение 4'!X29</f>
        <v>0</v>
      </c>
      <c r="X28" s="104">
        <f>'Приложение 4'!AE29</f>
        <v>0</v>
      </c>
      <c r="Y28" s="104">
        <f>'Приложение 4'!AL29</f>
        <v>0</v>
      </c>
      <c r="Z28" s="104">
        <f>'Приложение 4'!AS29</f>
        <v>1.8290616401353541</v>
      </c>
      <c r="AA28" s="104">
        <f>'Приложение 4'!AZ29</f>
        <v>0</v>
      </c>
      <c r="AB28" s="104">
        <f t="shared" si="7"/>
        <v>1.8290616401353541</v>
      </c>
      <c r="AC28" s="104">
        <f t="shared" si="8"/>
        <v>0</v>
      </c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</row>
    <row r="29" spans="1:61" s="34" customFormat="1" ht="20.25" customHeight="1" x14ac:dyDescent="0.25">
      <c r="A29" s="124" t="str">
        <f>'Приложение 1'!A30</f>
        <v>1.11.</v>
      </c>
      <c r="B29" s="150" t="str">
        <f>'Приложение 1'!B30</f>
        <v>PowerEdge R740XD Server</v>
      </c>
      <c r="C29" s="149" t="str">
        <f>'Приложение 1'!C30</f>
        <v>К_07</v>
      </c>
      <c r="D29" s="149">
        <f>'Приложение 1'!D30</f>
        <v>2023</v>
      </c>
      <c r="E29" s="149">
        <f>'Приложение 1'!E30</f>
        <v>2023</v>
      </c>
      <c r="F29" s="168">
        <f>'Приложение 1'!F30</f>
        <v>0</v>
      </c>
      <c r="G29" s="104">
        <f t="shared" si="2"/>
        <v>2.2101396713160786</v>
      </c>
      <c r="H29" s="104">
        <f>'Приложение 1'!J30/1.2</f>
        <v>0</v>
      </c>
      <c r="I29" s="104">
        <f t="shared" si="3"/>
        <v>2.2101396713160786</v>
      </c>
      <c r="J29" s="104"/>
      <c r="K29" s="104"/>
      <c r="L29" s="104">
        <f t="shared" si="4"/>
        <v>2.2101396713160786</v>
      </c>
      <c r="M29" s="104"/>
      <c r="N29" s="104">
        <f t="shared" si="5"/>
        <v>0</v>
      </c>
      <c r="O29" s="104"/>
      <c r="P29" s="104"/>
      <c r="Q29" s="104">
        <f t="shared" si="6"/>
        <v>0</v>
      </c>
      <c r="R29" s="104"/>
      <c r="S29" s="104"/>
      <c r="T29" s="104"/>
      <c r="U29" s="104"/>
      <c r="V29" s="104"/>
      <c r="W29" s="104">
        <f>'Приложение 4'!X30</f>
        <v>0</v>
      </c>
      <c r="X29" s="104">
        <f>'Приложение 4'!AE30</f>
        <v>0</v>
      </c>
      <c r="Y29" s="104">
        <f>'Приложение 4'!AL30</f>
        <v>0</v>
      </c>
      <c r="Z29" s="104">
        <f>'Приложение 4'!AS30</f>
        <v>2.2101396713160786</v>
      </c>
      <c r="AA29" s="104">
        <f>'Приложение 4'!AZ30</f>
        <v>0</v>
      </c>
      <c r="AB29" s="104">
        <f t="shared" si="7"/>
        <v>2.2101396713160786</v>
      </c>
      <c r="AC29" s="104">
        <f t="shared" si="8"/>
        <v>0</v>
      </c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</row>
    <row r="30" spans="1:61" s="128" customFormat="1" ht="33.950000000000003" customHeight="1" x14ac:dyDescent="0.25">
      <c r="A30" s="125">
        <f>'Приложение 1'!A31</f>
        <v>2</v>
      </c>
      <c r="B30" s="126" t="str">
        <f>'Приложение 1'!B31</f>
        <v>Оснащение интеллектуальной системой учета</v>
      </c>
      <c r="C30" s="101"/>
      <c r="D30" s="101"/>
      <c r="E30" s="101"/>
      <c r="F30" s="101"/>
      <c r="G30" s="106">
        <f t="shared" ref="G30:AC30" si="9">SUM(G31:G31)</f>
        <v>577.97820243756905</v>
      </c>
      <c r="H30" s="106">
        <f t="shared" si="9"/>
        <v>294.40878044999999</v>
      </c>
      <c r="I30" s="106">
        <f t="shared" si="9"/>
        <v>577.97820243756905</v>
      </c>
      <c r="J30" s="106">
        <f t="shared" si="9"/>
        <v>0</v>
      </c>
      <c r="K30" s="106">
        <f t="shared" si="9"/>
        <v>0</v>
      </c>
      <c r="L30" s="106">
        <f t="shared" si="9"/>
        <v>577.97820243756905</v>
      </c>
      <c r="M30" s="106">
        <f t="shared" si="9"/>
        <v>0</v>
      </c>
      <c r="N30" s="106">
        <f t="shared" si="9"/>
        <v>323.44603789296264</v>
      </c>
      <c r="O30" s="106">
        <f t="shared" si="9"/>
        <v>0</v>
      </c>
      <c r="P30" s="106">
        <f t="shared" si="9"/>
        <v>0</v>
      </c>
      <c r="Q30" s="106">
        <f t="shared" si="9"/>
        <v>323.44603789296264</v>
      </c>
      <c r="R30" s="106">
        <f t="shared" si="9"/>
        <v>0</v>
      </c>
      <c r="S30" s="106">
        <f t="shared" si="9"/>
        <v>0</v>
      </c>
      <c r="T30" s="106">
        <f t="shared" si="9"/>
        <v>0</v>
      </c>
      <c r="U30" s="106">
        <f t="shared" si="9"/>
        <v>0</v>
      </c>
      <c r="V30" s="106">
        <f t="shared" si="9"/>
        <v>0</v>
      </c>
      <c r="W30" s="106">
        <f t="shared" si="9"/>
        <v>11.136645416666667</v>
      </c>
      <c r="X30" s="106">
        <f t="shared" si="9"/>
        <v>276.55659819233341</v>
      </c>
      <c r="Y30" s="106">
        <f t="shared" si="9"/>
        <v>145.42398316889998</v>
      </c>
      <c r="Z30" s="106">
        <f t="shared" si="9"/>
        <v>290.28495882856896</v>
      </c>
      <c r="AA30" s="106">
        <f t="shared" si="9"/>
        <v>166.885409307396</v>
      </c>
      <c r="AB30" s="106">
        <f t="shared" si="9"/>
        <v>577.97820243756905</v>
      </c>
      <c r="AC30" s="106">
        <f t="shared" si="9"/>
        <v>323.44603789296264</v>
      </c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</row>
    <row r="31" spans="1:61" s="34" customFormat="1" ht="31.5" x14ac:dyDescent="0.25">
      <c r="A31" s="124" t="str">
        <f>'Приложение 1'!A32</f>
        <v>2.1.</v>
      </c>
      <c r="B31" s="64" t="str">
        <f>'Приложение 1'!B32</f>
        <v xml:space="preserve">Оборудование многоквартирных жилых домов интеллектуальной системой учета </v>
      </c>
      <c r="C31" s="93" t="str">
        <f>'Приложение 1'!C32</f>
        <v>K_S05</v>
      </c>
      <c r="D31" s="93">
        <f>'Приложение 1'!D32</f>
        <v>2021</v>
      </c>
      <c r="E31" s="93">
        <f>'Приложение 1'!E32</f>
        <v>2023</v>
      </c>
      <c r="F31" s="168">
        <f>'Приложение 1'!F32</f>
        <v>2023</v>
      </c>
      <c r="G31" s="104">
        <f t="shared" ref="G31" si="10">AB31</f>
        <v>577.97820243756905</v>
      </c>
      <c r="H31" s="104">
        <f>'Приложение 1'!J32/1.2</f>
        <v>294.40878044999999</v>
      </c>
      <c r="I31" s="104">
        <f t="shared" ref="I31" si="11">AB31</f>
        <v>577.97820243756905</v>
      </c>
      <c r="J31" s="104"/>
      <c r="K31" s="104"/>
      <c r="L31" s="104">
        <f>I31</f>
        <v>577.97820243756905</v>
      </c>
      <c r="M31" s="104"/>
      <c r="N31" s="104">
        <f>AC31</f>
        <v>323.44603789296264</v>
      </c>
      <c r="O31" s="104"/>
      <c r="P31" s="104"/>
      <c r="Q31" s="104">
        <f>N31</f>
        <v>323.44603789296264</v>
      </c>
      <c r="R31" s="104"/>
      <c r="S31" s="104"/>
      <c r="T31" s="104"/>
      <c r="U31" s="104"/>
      <c r="V31" s="104"/>
      <c r="W31" s="104">
        <f>'Приложение 4'!X32</f>
        <v>11.136645416666667</v>
      </c>
      <c r="X31" s="104">
        <f>'Приложение 4'!AE32</f>
        <v>276.55659819233341</v>
      </c>
      <c r="Y31" s="104">
        <f>'Приложение 4'!AL32</f>
        <v>145.42398316889998</v>
      </c>
      <c r="Z31" s="104">
        <f>'Приложение 4'!AS32</f>
        <v>290.28495882856896</v>
      </c>
      <c r="AA31" s="104">
        <f>'Приложение 4'!AZ32</f>
        <v>166.885409307396</v>
      </c>
      <c r="AB31" s="104">
        <f t="shared" ref="AB31" si="12">+W31+X31+Z31</f>
        <v>577.97820243756905</v>
      </c>
      <c r="AC31" s="104">
        <f>W31+Y31+AA31</f>
        <v>323.44603789296264</v>
      </c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</row>
    <row r="32" spans="1:61" s="128" customFormat="1" ht="19.5" customHeight="1" outlineLevel="1" x14ac:dyDescent="0.25">
      <c r="A32" s="125">
        <f>'Приложение 1'!A33</f>
        <v>3</v>
      </c>
      <c r="B32" s="126" t="str">
        <f>'Приложение 1'!B33</f>
        <v>Иные проекты</v>
      </c>
      <c r="C32" s="101"/>
      <c r="D32" s="101"/>
      <c r="E32" s="101"/>
      <c r="F32" s="101"/>
      <c r="G32" s="106">
        <v>0</v>
      </c>
      <c r="H32" s="106">
        <f t="shared" ref="H32:T32" si="13">SUM(H33:H37)</f>
        <v>0.57208999999999999</v>
      </c>
      <c r="I32" s="106">
        <v>0</v>
      </c>
      <c r="J32" s="106">
        <f t="shared" si="13"/>
        <v>0</v>
      </c>
      <c r="K32" s="106">
        <f t="shared" si="13"/>
        <v>0</v>
      </c>
      <c r="L32" s="106">
        <v>0</v>
      </c>
      <c r="M32" s="106">
        <f t="shared" si="13"/>
        <v>0</v>
      </c>
      <c r="N32" s="106">
        <f t="shared" ref="N32:R32" si="14">SUM(N33:N37)</f>
        <v>0.59440150999999997</v>
      </c>
      <c r="O32" s="106">
        <f t="shared" si="14"/>
        <v>0</v>
      </c>
      <c r="P32" s="106">
        <f t="shared" si="14"/>
        <v>0</v>
      </c>
      <c r="Q32" s="106">
        <f t="shared" si="14"/>
        <v>0.59440150999999997</v>
      </c>
      <c r="R32" s="106">
        <f t="shared" si="14"/>
        <v>0</v>
      </c>
      <c r="S32" s="106">
        <f t="shared" si="13"/>
        <v>0</v>
      </c>
      <c r="T32" s="106">
        <f t="shared" si="13"/>
        <v>0</v>
      </c>
      <c r="U32" s="106">
        <f t="shared" ref="U32:V32" si="15">SUM(U33:U37)</f>
        <v>0</v>
      </c>
      <c r="V32" s="106">
        <f t="shared" si="15"/>
        <v>0</v>
      </c>
      <c r="W32" s="106">
        <v>0</v>
      </c>
      <c r="X32" s="106">
        <v>0</v>
      </c>
      <c r="Y32" s="106">
        <f>Y33+Y34</f>
        <v>0.59440150999999997</v>
      </c>
      <c r="Z32" s="106">
        <f t="shared" ref="Z32:AC32" si="16">Z33+Z34</f>
        <v>0</v>
      </c>
      <c r="AA32" s="106">
        <f t="shared" si="16"/>
        <v>0</v>
      </c>
      <c r="AB32" s="106">
        <f t="shared" si="16"/>
        <v>0</v>
      </c>
      <c r="AC32" s="106">
        <f t="shared" si="16"/>
        <v>0.59440150999999997</v>
      </c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</row>
    <row r="33" spans="1:61" s="34" customFormat="1" ht="19.5" customHeight="1" outlineLevel="1" x14ac:dyDescent="0.25">
      <c r="A33" s="124" t="str">
        <f>'Приложение 1'!A34</f>
        <v>3.1.</v>
      </c>
      <c r="B33" s="64" t="str">
        <f>'Приложение 1'!B34</f>
        <v>Информационно-платежный терминал</v>
      </c>
      <c r="C33" s="93" t="str">
        <f>'Приложение 1'!C34</f>
        <v>L_CАЭС.01</v>
      </c>
      <c r="D33" s="93">
        <f>'Приложение 1'!D34</f>
        <v>2022</v>
      </c>
      <c r="E33" s="93">
        <f>'Приложение 1'!E34</f>
        <v>0</v>
      </c>
      <c r="F33" s="168">
        <f>'Приложение 1'!F34</f>
        <v>2022</v>
      </c>
      <c r="G33" s="104">
        <f t="shared" ref="G33" si="17">AB33</f>
        <v>0</v>
      </c>
      <c r="H33" s="104">
        <f>'Приложение 1'!J34/1.2</f>
        <v>0.39500666666666667</v>
      </c>
      <c r="I33" s="104">
        <f t="shared" ref="I33" si="18">AB33</f>
        <v>0</v>
      </c>
      <c r="J33" s="104"/>
      <c r="K33" s="104"/>
      <c r="L33" s="104">
        <f>I33</f>
        <v>0</v>
      </c>
      <c r="M33" s="104"/>
      <c r="N33" s="104">
        <f t="shared" ref="N33:N34" si="19">AC33</f>
        <v>0.41041192666666665</v>
      </c>
      <c r="O33" s="104"/>
      <c r="P33" s="104"/>
      <c r="Q33" s="104">
        <f>N33</f>
        <v>0.41041192666666665</v>
      </c>
      <c r="R33" s="104"/>
      <c r="S33" s="104"/>
      <c r="T33" s="104"/>
      <c r="U33" s="104"/>
      <c r="V33" s="104"/>
      <c r="W33" s="104">
        <f>'Приложение 4'!X34</f>
        <v>0</v>
      </c>
      <c r="X33" s="104">
        <f>'Приложение 4'!AE34</f>
        <v>0</v>
      </c>
      <c r="Y33" s="104">
        <f>'Приложение 4'!AL34</f>
        <v>0.41041192666666665</v>
      </c>
      <c r="Z33" s="104">
        <f>'Приложение 4'!AS34</f>
        <v>0</v>
      </c>
      <c r="AA33" s="104">
        <f>'Приложение 4'!AZ34</f>
        <v>0</v>
      </c>
      <c r="AB33" s="104">
        <f>+W33+X33+Z33</f>
        <v>0</v>
      </c>
      <c r="AC33" s="104">
        <f t="shared" ref="AC33:AC34" si="20">W33+Y33+AA33</f>
        <v>0.41041192666666665</v>
      </c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</row>
    <row r="34" spans="1:61" s="34" customFormat="1" ht="19.5" customHeight="1" outlineLevel="1" x14ac:dyDescent="0.25">
      <c r="A34" s="124" t="str">
        <f>'Приложение 1'!A35</f>
        <v>3.2.</v>
      </c>
      <c r="B34" s="150" t="str">
        <f>'Приложение 1'!B35</f>
        <v>Робот-тренажер "Гоша"</v>
      </c>
      <c r="C34" s="149" t="str">
        <f>'Приложение 1'!C35</f>
        <v>L_CАЭС.02</v>
      </c>
      <c r="D34" s="149">
        <f>'Приложение 1'!D35</f>
        <v>2022</v>
      </c>
      <c r="E34" s="149">
        <f>'Приложение 1'!E35</f>
        <v>0</v>
      </c>
      <c r="F34" s="168">
        <f>'Приложение 1'!F35</f>
        <v>2022</v>
      </c>
      <c r="G34" s="104">
        <f t="shared" ref="G34:G36" si="21">AB34</f>
        <v>0</v>
      </c>
      <c r="H34" s="104">
        <f>'Приложение 1'!J35/1.2</f>
        <v>0.17708333333333334</v>
      </c>
      <c r="I34" s="104">
        <f t="shared" ref="I34:I36" si="22">AB34</f>
        <v>0</v>
      </c>
      <c r="J34" s="104"/>
      <c r="K34" s="104"/>
      <c r="L34" s="104">
        <f t="shared" ref="L34:L36" si="23">I34</f>
        <v>0</v>
      </c>
      <c r="M34" s="104"/>
      <c r="N34" s="104">
        <f t="shared" si="19"/>
        <v>0.18398958333333332</v>
      </c>
      <c r="O34" s="104"/>
      <c r="P34" s="104"/>
      <c r="Q34" s="104">
        <f t="shared" ref="Q34:Q36" si="24">N34</f>
        <v>0.18398958333333332</v>
      </c>
      <c r="R34" s="104"/>
      <c r="S34" s="104"/>
      <c r="T34" s="104"/>
      <c r="U34" s="104"/>
      <c r="V34" s="104"/>
      <c r="W34" s="104">
        <f>'Приложение 4'!X35</f>
        <v>0</v>
      </c>
      <c r="X34" s="104">
        <f>'Приложение 4'!AE35</f>
        <v>0</v>
      </c>
      <c r="Y34" s="104">
        <f>'Приложение 4'!AL35</f>
        <v>0.18398958333333332</v>
      </c>
      <c r="Z34" s="104">
        <f>'Приложение 4'!AS35</f>
        <v>0</v>
      </c>
      <c r="AA34" s="104">
        <f>'Приложение 4'!AZ35</f>
        <v>0</v>
      </c>
      <c r="AB34" s="104">
        <f t="shared" ref="AB34:AC36" si="25">+W34+X34+Z34</f>
        <v>0</v>
      </c>
      <c r="AC34" s="104">
        <f t="shared" si="20"/>
        <v>0.18398958333333332</v>
      </c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</row>
    <row r="35" spans="1:61" s="34" customFormat="1" ht="19.5" hidden="1" customHeight="1" outlineLevel="1" x14ac:dyDescent="0.25">
      <c r="A35" s="124" t="e">
        <f>'Приложение 1'!#REF!</f>
        <v>#REF!</v>
      </c>
      <c r="B35" s="150" t="e">
        <f>'Приложение 1'!#REF!</f>
        <v>#REF!</v>
      </c>
      <c r="C35" s="149" t="e">
        <f>'Приложение 1'!#REF!</f>
        <v>#REF!</v>
      </c>
      <c r="D35" s="149" t="e">
        <f>'Приложение 1'!#REF!</f>
        <v>#REF!</v>
      </c>
      <c r="E35" s="149" t="e">
        <f>'Приложение 1'!#REF!</f>
        <v>#REF!</v>
      </c>
      <c r="F35" s="168" t="e">
        <f>'Приложение 1'!#REF!</f>
        <v>#REF!</v>
      </c>
      <c r="G35" s="104" t="e">
        <f t="shared" si="21"/>
        <v>#REF!</v>
      </c>
      <c r="H35" s="104"/>
      <c r="I35" s="104" t="e">
        <f t="shared" si="22"/>
        <v>#REF!</v>
      </c>
      <c r="J35" s="104"/>
      <c r="K35" s="104"/>
      <c r="L35" s="104" t="e">
        <f t="shared" si="23"/>
        <v>#REF!</v>
      </c>
      <c r="M35" s="104"/>
      <c r="N35" s="104">
        <f t="shared" ref="N35:N36" si="26">AG35</f>
        <v>0</v>
      </c>
      <c r="O35" s="104"/>
      <c r="P35" s="104"/>
      <c r="Q35" s="104">
        <f t="shared" si="24"/>
        <v>0</v>
      </c>
      <c r="R35" s="104"/>
      <c r="S35" s="104"/>
      <c r="T35" s="104"/>
      <c r="U35" s="104"/>
      <c r="V35" s="104"/>
      <c r="W35" s="104" t="e">
        <f>'Приложение 4'!#REF!</f>
        <v>#REF!</v>
      </c>
      <c r="X35" s="104" t="e">
        <f>'Приложение 4'!#REF!</f>
        <v>#REF!</v>
      </c>
      <c r="Y35" s="104" t="e">
        <f>'Приложение 4'!#REF!</f>
        <v>#REF!</v>
      </c>
      <c r="Z35" s="104" t="e">
        <f>'Приложение 4'!#REF!</f>
        <v>#REF!</v>
      </c>
      <c r="AA35" s="104" t="e">
        <f>'Приложение 4'!#REF!</f>
        <v>#REF!</v>
      </c>
      <c r="AB35" s="104" t="e">
        <f t="shared" si="25"/>
        <v>#REF!</v>
      </c>
      <c r="AC35" s="104" t="e">
        <f t="shared" si="25"/>
        <v>#REF!</v>
      </c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</row>
    <row r="36" spans="1:61" s="34" customFormat="1" ht="19.5" hidden="1" customHeight="1" outlineLevel="1" x14ac:dyDescent="0.25">
      <c r="A36" s="124" t="e">
        <f>'Приложение 1'!#REF!</f>
        <v>#REF!</v>
      </c>
      <c r="B36" s="150" t="e">
        <f>'Приложение 1'!#REF!</f>
        <v>#REF!</v>
      </c>
      <c r="C36" s="149" t="e">
        <f>'Приложение 1'!#REF!</f>
        <v>#REF!</v>
      </c>
      <c r="D36" s="149" t="e">
        <f>'Приложение 1'!#REF!</f>
        <v>#REF!</v>
      </c>
      <c r="E36" s="149" t="e">
        <f>'Приложение 1'!#REF!</f>
        <v>#REF!</v>
      </c>
      <c r="F36" s="168" t="e">
        <f>'Приложение 1'!#REF!</f>
        <v>#REF!</v>
      </c>
      <c r="G36" s="104" t="e">
        <f t="shared" si="21"/>
        <v>#REF!</v>
      </c>
      <c r="H36" s="104"/>
      <c r="I36" s="104" t="e">
        <f t="shared" si="22"/>
        <v>#REF!</v>
      </c>
      <c r="J36" s="104"/>
      <c r="K36" s="104"/>
      <c r="L36" s="104" t="e">
        <f t="shared" si="23"/>
        <v>#REF!</v>
      </c>
      <c r="M36" s="104"/>
      <c r="N36" s="104">
        <f t="shared" si="26"/>
        <v>0</v>
      </c>
      <c r="O36" s="104"/>
      <c r="P36" s="104"/>
      <c r="Q36" s="104">
        <f t="shared" si="24"/>
        <v>0</v>
      </c>
      <c r="R36" s="104"/>
      <c r="S36" s="104"/>
      <c r="T36" s="104"/>
      <c r="U36" s="104"/>
      <c r="V36" s="104"/>
      <c r="W36" s="104" t="e">
        <f>'Приложение 4'!#REF!</f>
        <v>#REF!</v>
      </c>
      <c r="X36" s="104" t="e">
        <f>'Приложение 4'!#REF!</f>
        <v>#REF!</v>
      </c>
      <c r="Y36" s="104" t="e">
        <f>'Приложение 4'!#REF!</f>
        <v>#REF!</v>
      </c>
      <c r="Z36" s="104" t="e">
        <f>'Приложение 4'!#REF!</f>
        <v>#REF!</v>
      </c>
      <c r="AA36" s="104" t="e">
        <f>'Приложение 4'!#REF!</f>
        <v>#REF!</v>
      </c>
      <c r="AB36" s="104" t="e">
        <f t="shared" si="25"/>
        <v>#REF!</v>
      </c>
      <c r="AC36" s="104" t="e">
        <f t="shared" si="25"/>
        <v>#REF!</v>
      </c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</row>
    <row r="37" spans="1:61" s="34" customFormat="1" outlineLevel="1" x14ac:dyDescent="0.25">
      <c r="A37" s="124"/>
      <c r="B37" s="64"/>
      <c r="C37" s="93"/>
      <c r="D37" s="93"/>
      <c r="E37" s="93"/>
      <c r="F37" s="168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</row>
    <row r="38" spans="1:61" s="34" customFormat="1" ht="19.5" customHeight="1" x14ac:dyDescent="0.25">
      <c r="A38" s="89"/>
      <c r="B38" s="101" t="s">
        <v>194</v>
      </c>
      <c r="C38" s="89"/>
      <c r="D38" s="89"/>
      <c r="E38" s="89"/>
      <c r="F38" s="168"/>
      <c r="G38" s="106">
        <f t="shared" ref="G38:AA38" si="27">G18+G30+G32</f>
        <v>589.20816609126052</v>
      </c>
      <c r="H38" s="106">
        <f t="shared" si="27"/>
        <v>301.10813201582016</v>
      </c>
      <c r="I38" s="106">
        <f t="shared" si="27"/>
        <v>589.20816609126052</v>
      </c>
      <c r="J38" s="106">
        <f t="shared" si="27"/>
        <v>0</v>
      </c>
      <c r="K38" s="106">
        <f t="shared" si="27"/>
        <v>0</v>
      </c>
      <c r="L38" s="106">
        <f t="shared" si="27"/>
        <v>589.20816609126052</v>
      </c>
      <c r="M38" s="106">
        <f t="shared" si="27"/>
        <v>0</v>
      </c>
      <c r="N38" s="106">
        <f t="shared" si="27"/>
        <v>330.35725419194694</v>
      </c>
      <c r="O38" s="106">
        <f t="shared" si="27"/>
        <v>0</v>
      </c>
      <c r="P38" s="106">
        <f t="shared" si="27"/>
        <v>0</v>
      </c>
      <c r="Q38" s="106">
        <f t="shared" si="27"/>
        <v>330.35725419194694</v>
      </c>
      <c r="R38" s="106">
        <f t="shared" si="27"/>
        <v>0</v>
      </c>
      <c r="S38" s="106">
        <f t="shared" si="27"/>
        <v>0</v>
      </c>
      <c r="T38" s="106">
        <f t="shared" si="27"/>
        <v>0</v>
      </c>
      <c r="U38" s="106">
        <f t="shared" si="27"/>
        <v>0</v>
      </c>
      <c r="V38" s="106">
        <f t="shared" si="27"/>
        <v>0</v>
      </c>
      <c r="W38" s="106">
        <f t="shared" si="27"/>
        <v>11.937189040636801</v>
      </c>
      <c r="X38" s="106">
        <f t="shared" si="27"/>
        <v>281.5461629439676</v>
      </c>
      <c r="Y38" s="106">
        <f t="shared" si="27"/>
        <v>151.01132652860304</v>
      </c>
      <c r="Z38" s="106">
        <f t="shared" si="27"/>
        <v>295.72481410665608</v>
      </c>
      <c r="AA38" s="106">
        <f t="shared" si="27"/>
        <v>167.40873862270712</v>
      </c>
      <c r="AB38" s="106">
        <f>AB18+AB31</f>
        <v>589.20816609126052</v>
      </c>
      <c r="AC38" s="106">
        <f>AC18+AC31+AC32</f>
        <v>330.35725419194694</v>
      </c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</row>
  </sheetData>
  <mergeCells count="22">
    <mergeCell ref="A8:AB8"/>
    <mergeCell ref="I15:M15"/>
    <mergeCell ref="AB15:AB16"/>
    <mergeCell ref="A13:AB13"/>
    <mergeCell ref="A14:A16"/>
    <mergeCell ref="B14:B16"/>
    <mergeCell ref="C14:C16"/>
    <mergeCell ref="A11:AB11"/>
    <mergeCell ref="A12:AB12"/>
    <mergeCell ref="S14:V14"/>
    <mergeCell ref="X15:Y15"/>
    <mergeCell ref="Z15:AA15"/>
    <mergeCell ref="A9:AC9"/>
    <mergeCell ref="AC15:AC16"/>
    <mergeCell ref="W14:AC14"/>
    <mergeCell ref="S15:T15"/>
    <mergeCell ref="U15:V15"/>
    <mergeCell ref="D14:D16"/>
    <mergeCell ref="E14:F15"/>
    <mergeCell ref="G14:H15"/>
    <mergeCell ref="N15:R15"/>
    <mergeCell ref="I14:R14"/>
  </mergeCells>
  <pageMargins left="0.47244094488188981" right="7.874015748031496E-2" top="0.47244094488188981" bottom="0.47244094488188981" header="0.31496062992125984" footer="0.31496062992125984"/>
  <pageSetup paperSize="8" scale="50" firstPageNumber="2" orientation="landscape" r:id="rId1"/>
  <headerFooter>
    <oddHeader>&amp;C4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5"/>
  <sheetViews>
    <sheetView view="pageBreakPreview" topLeftCell="D1" zoomScale="60" zoomScaleNormal="80" workbookViewId="0">
      <selection activeCell="A9" sqref="A9:S9"/>
    </sheetView>
  </sheetViews>
  <sheetFormatPr defaultColWidth="9" defaultRowHeight="15.75" outlineLevelRow="1" x14ac:dyDescent="0.25"/>
  <cols>
    <col min="1" max="1" width="9.5" style="27" customWidth="1"/>
    <col min="2" max="2" width="41.875" style="27" customWidth="1"/>
    <col min="3" max="3" width="10.5" style="27" customWidth="1"/>
    <col min="4" max="4" width="12" style="27" customWidth="1"/>
    <col min="5" max="5" width="10.25" style="173" customWidth="1"/>
    <col min="6" max="6" width="11.375" style="27" customWidth="1"/>
    <col min="7" max="7" width="10.125" style="27" customWidth="1"/>
    <col min="8" max="11" width="6" style="27" customWidth="1"/>
    <col min="12" max="12" width="8.5" style="27" customWidth="1"/>
    <col min="13" max="13" width="11.375" style="27" customWidth="1"/>
    <col min="14" max="14" width="7.375" style="27" customWidth="1"/>
    <col min="15" max="18" width="6" style="27" customWidth="1"/>
    <col min="19" max="19" width="7" style="27" bestFit="1" customWidth="1"/>
    <col min="20" max="20" width="10.75" style="173" customWidth="1"/>
    <col min="21" max="21" width="8" style="173" bestFit="1" customWidth="1"/>
    <col min="22" max="25" width="6.375" style="173" customWidth="1"/>
    <col min="26" max="26" width="7.125" style="173" bestFit="1" customWidth="1"/>
    <col min="27" max="27" width="10.75" style="113" customWidth="1"/>
    <col min="28" max="28" width="8.125" style="113" bestFit="1" customWidth="1"/>
    <col min="29" max="32" width="6" style="113" customWidth="1"/>
    <col min="33" max="33" width="7.125" style="113" bestFit="1" customWidth="1"/>
    <col min="34" max="34" width="11.375" style="173" customWidth="1"/>
    <col min="35" max="35" width="8.125" style="173" bestFit="1" customWidth="1"/>
    <col min="36" max="36" width="4.875" style="173" customWidth="1"/>
    <col min="37" max="37" width="4.75" style="173" customWidth="1"/>
    <col min="38" max="38" width="4.875" style="173" customWidth="1"/>
    <col min="39" max="39" width="4.5" style="173" customWidth="1"/>
    <col min="40" max="40" width="7.125" style="173" bestFit="1" customWidth="1"/>
    <col min="41" max="41" width="11.125" style="27" customWidth="1"/>
    <col min="42" max="42" width="8.75" style="27" customWidth="1"/>
    <col min="43" max="46" width="6" style="27" customWidth="1"/>
    <col min="47" max="47" width="8.5" style="27" customWidth="1"/>
    <col min="48" max="48" width="11.5" style="1" customWidth="1"/>
    <col min="49" max="49" width="7.875" style="1" customWidth="1"/>
    <col min="50" max="52" width="5.75" style="1" customWidth="1"/>
    <col min="53" max="53" width="5.5" style="1" customWidth="1"/>
    <col min="54" max="54" width="8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1" ht="18.75" x14ac:dyDescent="0.25">
      <c r="AU1" s="48"/>
    </row>
    <row r="2" spans="1:61" s="34" customFormat="1" ht="18.75" x14ac:dyDescent="0.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V2" s="173"/>
      <c r="W2" s="173"/>
      <c r="X2" s="173"/>
      <c r="Y2" s="173"/>
      <c r="Z2" s="105" t="s">
        <v>311</v>
      </c>
      <c r="AA2" s="105"/>
      <c r="AB2" s="105"/>
      <c r="AC2" s="105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48"/>
    </row>
    <row r="3" spans="1:61" s="34" customFormat="1" ht="18.75" x14ac:dyDescent="0.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V3" s="173"/>
      <c r="W3" s="173"/>
      <c r="X3" s="173"/>
      <c r="Y3" s="173"/>
      <c r="Z3" s="105" t="s">
        <v>306</v>
      </c>
      <c r="AA3" s="105"/>
      <c r="AB3" s="105"/>
      <c r="AC3" s="105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48"/>
    </row>
    <row r="4" spans="1:61" s="34" customFormat="1" ht="18.75" x14ac:dyDescent="0.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V4" s="173"/>
      <c r="W4" s="173"/>
      <c r="X4" s="173"/>
      <c r="Y4" s="173"/>
      <c r="Z4" s="105" t="s">
        <v>307</v>
      </c>
      <c r="AA4" s="105"/>
      <c r="AB4" s="105"/>
      <c r="AC4" s="105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48"/>
    </row>
    <row r="5" spans="1:61" s="34" customFormat="1" ht="18.75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V5" s="173"/>
      <c r="W5" s="173"/>
      <c r="X5" s="173"/>
      <c r="Y5" s="173"/>
      <c r="Z5" s="105" t="s">
        <v>308</v>
      </c>
      <c r="AA5" s="105"/>
      <c r="AB5" s="105"/>
      <c r="AC5" s="105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48"/>
    </row>
    <row r="6" spans="1:61" ht="18.75" x14ac:dyDescent="0.3">
      <c r="N6" s="1"/>
      <c r="O6" s="1"/>
      <c r="P6" s="1"/>
      <c r="Q6" s="1"/>
      <c r="R6" s="1"/>
      <c r="S6" s="1"/>
      <c r="T6" s="1"/>
      <c r="U6" s="1"/>
      <c r="Z6" s="105" t="s">
        <v>309</v>
      </c>
      <c r="AA6" s="105"/>
      <c r="AB6" s="105"/>
      <c r="AC6" s="105"/>
      <c r="AD6" s="27"/>
      <c r="AE6" s="27"/>
      <c r="AF6" s="173"/>
      <c r="AG6" s="173"/>
      <c r="AU6" s="49"/>
    </row>
    <row r="7" spans="1:61" ht="18.75" x14ac:dyDescent="0.3">
      <c r="N7" s="1"/>
      <c r="O7" s="1"/>
      <c r="P7" s="1"/>
      <c r="Q7" s="1"/>
      <c r="R7" s="1"/>
      <c r="S7" s="1"/>
      <c r="T7" s="1"/>
      <c r="U7" s="1"/>
      <c r="Z7" s="105" t="s">
        <v>316</v>
      </c>
      <c r="AA7" s="105"/>
      <c r="AB7" s="105"/>
      <c r="AC7" s="105"/>
      <c r="AD7" s="27"/>
      <c r="AE7" s="27"/>
      <c r="AF7" s="173"/>
      <c r="AG7" s="173"/>
      <c r="AU7" s="49"/>
    </row>
    <row r="8" spans="1:61" ht="18.75" x14ac:dyDescent="0.25">
      <c r="A8" s="225" t="s">
        <v>236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174"/>
      <c r="U8" s="174"/>
      <c r="V8" s="174"/>
      <c r="W8" s="174"/>
      <c r="X8" s="174"/>
      <c r="Y8" s="174"/>
      <c r="Z8" s="174"/>
      <c r="AA8" s="120"/>
      <c r="AB8" s="120"/>
      <c r="AC8" s="120"/>
      <c r="AD8" s="120"/>
      <c r="AE8" s="120"/>
      <c r="AF8" s="120"/>
      <c r="AG8" s="120"/>
      <c r="AH8" s="174"/>
      <c r="AI8" s="174"/>
      <c r="AJ8" s="174"/>
      <c r="AK8" s="174"/>
      <c r="AL8" s="174"/>
      <c r="AM8" s="174"/>
      <c r="AN8" s="174"/>
    </row>
    <row r="9" spans="1:61" ht="18.75" x14ac:dyDescent="0.25">
      <c r="A9" s="226" t="s">
        <v>235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175"/>
      <c r="U9" s="175"/>
      <c r="V9" s="175"/>
      <c r="W9" s="175"/>
      <c r="X9" s="175"/>
      <c r="Y9" s="175"/>
      <c r="Z9" s="175"/>
      <c r="AA9" s="121"/>
      <c r="AB9" s="121"/>
      <c r="AC9" s="121"/>
      <c r="AD9" s="121"/>
      <c r="AE9" s="121"/>
      <c r="AF9" s="121"/>
      <c r="AG9" s="121"/>
      <c r="AH9" s="175"/>
      <c r="AI9" s="175"/>
      <c r="AJ9" s="175"/>
      <c r="AK9" s="175"/>
      <c r="AL9" s="175"/>
      <c r="AM9" s="175"/>
      <c r="AN9" s="175"/>
      <c r="AO9" s="41"/>
      <c r="AP9" s="41"/>
      <c r="AQ9" s="41"/>
      <c r="AR9" s="41"/>
      <c r="AS9" s="41"/>
      <c r="AT9" s="41"/>
      <c r="AU9" s="41"/>
      <c r="AV9" s="27"/>
      <c r="AW9" s="27"/>
    </row>
    <row r="10" spans="1:61" s="32" customFormat="1" ht="10.5" customHeight="1" x14ac:dyDescent="0.25">
      <c r="A10" s="41"/>
      <c r="B10" s="41"/>
      <c r="C10" s="41"/>
      <c r="D10" s="41"/>
      <c r="E10" s="175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175"/>
      <c r="U10" s="175"/>
      <c r="V10" s="175"/>
      <c r="W10" s="175"/>
      <c r="X10" s="175"/>
      <c r="Y10" s="175"/>
      <c r="Z10" s="175"/>
      <c r="AA10" s="121"/>
      <c r="AB10" s="121"/>
      <c r="AC10" s="121"/>
      <c r="AD10" s="121"/>
      <c r="AE10" s="121"/>
      <c r="AF10" s="121"/>
      <c r="AG10" s="121"/>
      <c r="AH10" s="175"/>
      <c r="AI10" s="175"/>
      <c r="AJ10" s="175"/>
      <c r="AK10" s="175"/>
      <c r="AL10" s="175"/>
      <c r="AM10" s="175"/>
      <c r="AN10" s="175"/>
      <c r="AO10" s="41"/>
      <c r="AP10" s="41"/>
      <c r="AQ10" s="41"/>
      <c r="AR10" s="41"/>
      <c r="AS10" s="41"/>
      <c r="AT10" s="41"/>
      <c r="AU10" s="41"/>
      <c r="AV10" s="27"/>
      <c r="AW10" s="27"/>
    </row>
    <row r="11" spans="1:61" ht="18.75" x14ac:dyDescent="0.25">
      <c r="A11" s="201" t="s">
        <v>237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169"/>
      <c r="U11" s="169"/>
      <c r="V11" s="169"/>
      <c r="W11" s="169"/>
      <c r="X11" s="169"/>
      <c r="Y11" s="169"/>
      <c r="Z11" s="169"/>
      <c r="AA11" s="114"/>
      <c r="AB11" s="114"/>
      <c r="AC11" s="114"/>
      <c r="AD11" s="114"/>
      <c r="AE11" s="114"/>
      <c r="AF11" s="114"/>
      <c r="AG11" s="114"/>
      <c r="AH11" s="169"/>
      <c r="AI11" s="169"/>
      <c r="AJ11" s="169"/>
      <c r="AK11" s="169"/>
      <c r="AL11" s="169"/>
      <c r="AM11" s="169"/>
      <c r="AN11" s="169"/>
      <c r="AO11" s="50"/>
      <c r="AP11" s="50"/>
      <c r="AQ11" s="50"/>
      <c r="AR11" s="50"/>
      <c r="AS11" s="50"/>
      <c r="AT11" s="50"/>
      <c r="AU11" s="50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</row>
    <row r="12" spans="1:61" x14ac:dyDescent="0.25">
      <c r="A12" s="202" t="s">
        <v>238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170"/>
      <c r="U12" s="170"/>
      <c r="V12" s="170"/>
      <c r="W12" s="170"/>
      <c r="X12" s="170"/>
      <c r="Y12" s="170"/>
      <c r="Z12" s="170"/>
      <c r="AA12" s="116"/>
      <c r="AB12" s="116"/>
      <c r="AC12" s="116"/>
      <c r="AD12" s="116"/>
      <c r="AE12" s="116"/>
      <c r="AF12" s="116"/>
      <c r="AG12" s="116"/>
      <c r="AH12" s="170"/>
      <c r="AI12" s="170"/>
      <c r="AJ12" s="170"/>
      <c r="AK12" s="170"/>
      <c r="AL12" s="170"/>
      <c r="AM12" s="170"/>
      <c r="AN12" s="170"/>
      <c r="AO12" s="51"/>
      <c r="AP12" s="51"/>
      <c r="AQ12" s="51"/>
      <c r="AR12" s="51"/>
      <c r="AS12" s="51"/>
      <c r="AT12" s="51"/>
      <c r="AU12" s="51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</row>
    <row r="13" spans="1:61" ht="10.5" customHeight="1" x14ac:dyDescent="0.25">
      <c r="A13" s="227"/>
      <c r="B13" s="227"/>
      <c r="C13" s="227"/>
      <c r="D13" s="227"/>
      <c r="E13" s="227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61" ht="31.5" customHeight="1" x14ac:dyDescent="0.25">
      <c r="A14" s="214" t="s">
        <v>69</v>
      </c>
      <c r="B14" s="214" t="s">
        <v>18</v>
      </c>
      <c r="C14" s="214" t="s">
        <v>222</v>
      </c>
      <c r="D14" s="213" t="s">
        <v>86</v>
      </c>
      <c r="E14" s="213"/>
      <c r="F14" s="219" t="s">
        <v>297</v>
      </c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5"/>
      <c r="BD14" s="5"/>
      <c r="BE14" s="5"/>
      <c r="BF14" s="5"/>
      <c r="BG14" s="34"/>
      <c r="BH14" s="34"/>
      <c r="BI14" s="34"/>
    </row>
    <row r="15" spans="1:61" ht="44.25" customHeight="1" x14ac:dyDescent="0.25">
      <c r="A15" s="223"/>
      <c r="B15" s="223"/>
      <c r="C15" s="223"/>
      <c r="D15" s="213"/>
      <c r="E15" s="213"/>
      <c r="F15" s="211" t="s">
        <v>198</v>
      </c>
      <c r="G15" s="211"/>
      <c r="H15" s="211"/>
      <c r="I15" s="211"/>
      <c r="J15" s="211"/>
      <c r="K15" s="211"/>
      <c r="L15" s="212"/>
      <c r="M15" s="216" t="s">
        <v>299</v>
      </c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8"/>
      <c r="AA15" s="210" t="s">
        <v>280</v>
      </c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2"/>
      <c r="AO15" s="213" t="s">
        <v>108</v>
      </c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34"/>
      <c r="BD15" s="34"/>
      <c r="BE15" s="34"/>
      <c r="BF15" s="34"/>
      <c r="BG15" s="34"/>
      <c r="BH15" s="34"/>
      <c r="BI15" s="34"/>
    </row>
    <row r="16" spans="1:61" ht="55.5" customHeight="1" x14ac:dyDescent="0.25">
      <c r="A16" s="223"/>
      <c r="B16" s="223"/>
      <c r="C16" s="223"/>
      <c r="D16" s="213"/>
      <c r="E16" s="213"/>
      <c r="F16" s="211" t="s">
        <v>93</v>
      </c>
      <c r="G16" s="211"/>
      <c r="H16" s="211"/>
      <c r="I16" s="211"/>
      <c r="J16" s="211"/>
      <c r="K16" s="211"/>
      <c r="L16" s="212"/>
      <c r="M16" s="210" t="s">
        <v>93</v>
      </c>
      <c r="N16" s="211"/>
      <c r="O16" s="211"/>
      <c r="P16" s="211"/>
      <c r="Q16" s="211"/>
      <c r="R16" s="211"/>
      <c r="S16" s="211"/>
      <c r="T16" s="210" t="s">
        <v>291</v>
      </c>
      <c r="U16" s="211"/>
      <c r="V16" s="211"/>
      <c r="W16" s="211"/>
      <c r="X16" s="211"/>
      <c r="Y16" s="211"/>
      <c r="Z16" s="211"/>
      <c r="AA16" s="210" t="s">
        <v>93</v>
      </c>
      <c r="AB16" s="211"/>
      <c r="AC16" s="211"/>
      <c r="AD16" s="211"/>
      <c r="AE16" s="211"/>
      <c r="AF16" s="211"/>
      <c r="AG16" s="211"/>
      <c r="AH16" s="210" t="s">
        <v>291</v>
      </c>
      <c r="AI16" s="211"/>
      <c r="AJ16" s="211"/>
      <c r="AK16" s="211"/>
      <c r="AL16" s="211"/>
      <c r="AM16" s="211"/>
      <c r="AN16" s="211"/>
      <c r="AO16" s="210" t="s">
        <v>10</v>
      </c>
      <c r="AP16" s="211"/>
      <c r="AQ16" s="211"/>
      <c r="AR16" s="211"/>
      <c r="AS16" s="211"/>
      <c r="AT16" s="211"/>
      <c r="AU16" s="212"/>
      <c r="AV16" s="220" t="s">
        <v>291</v>
      </c>
      <c r="AW16" s="220"/>
      <c r="AX16" s="220"/>
      <c r="AY16" s="220"/>
      <c r="AZ16" s="220"/>
      <c r="BA16" s="220"/>
      <c r="BB16" s="220"/>
      <c r="BC16" s="34"/>
      <c r="BD16" s="34"/>
      <c r="BE16" s="34"/>
      <c r="BF16" s="34"/>
      <c r="BG16" s="34"/>
      <c r="BH16" s="34"/>
      <c r="BI16" s="34"/>
    </row>
    <row r="17" spans="1:54" s="34" customFormat="1" ht="37.5" customHeight="1" x14ac:dyDescent="0.25">
      <c r="A17" s="223"/>
      <c r="B17" s="223"/>
      <c r="C17" s="223"/>
      <c r="D17" s="214" t="s">
        <v>88</v>
      </c>
      <c r="E17" s="214" t="s">
        <v>291</v>
      </c>
      <c r="F17" s="147" t="s">
        <v>27</v>
      </c>
      <c r="G17" s="210" t="s">
        <v>26</v>
      </c>
      <c r="H17" s="211"/>
      <c r="I17" s="211"/>
      <c r="J17" s="211"/>
      <c r="K17" s="211"/>
      <c r="L17" s="212"/>
      <c r="M17" s="119" t="s">
        <v>27</v>
      </c>
      <c r="N17" s="210" t="s">
        <v>26</v>
      </c>
      <c r="O17" s="211"/>
      <c r="P17" s="211"/>
      <c r="Q17" s="211"/>
      <c r="R17" s="211"/>
      <c r="S17" s="212"/>
      <c r="T17" s="177" t="s">
        <v>27</v>
      </c>
      <c r="U17" s="210" t="s">
        <v>26</v>
      </c>
      <c r="V17" s="211"/>
      <c r="W17" s="211"/>
      <c r="X17" s="211"/>
      <c r="Y17" s="211"/>
      <c r="Z17" s="212"/>
      <c r="AA17" s="119" t="s">
        <v>27</v>
      </c>
      <c r="AB17" s="210" t="s">
        <v>26</v>
      </c>
      <c r="AC17" s="211"/>
      <c r="AD17" s="211"/>
      <c r="AE17" s="211"/>
      <c r="AF17" s="211"/>
      <c r="AG17" s="212"/>
      <c r="AH17" s="177" t="s">
        <v>27</v>
      </c>
      <c r="AI17" s="210" t="s">
        <v>26</v>
      </c>
      <c r="AJ17" s="211"/>
      <c r="AK17" s="211"/>
      <c r="AL17" s="211"/>
      <c r="AM17" s="211"/>
      <c r="AN17" s="212"/>
      <c r="AO17" s="119" t="s">
        <v>27</v>
      </c>
      <c r="AP17" s="210" t="s">
        <v>26</v>
      </c>
      <c r="AQ17" s="211"/>
      <c r="AR17" s="211"/>
      <c r="AS17" s="211"/>
      <c r="AT17" s="211"/>
      <c r="AU17" s="212"/>
      <c r="AV17" s="177" t="s">
        <v>27</v>
      </c>
      <c r="AW17" s="210" t="s">
        <v>26</v>
      </c>
      <c r="AX17" s="211"/>
      <c r="AY17" s="211"/>
      <c r="AZ17" s="211"/>
      <c r="BA17" s="211"/>
      <c r="BB17" s="212"/>
    </row>
    <row r="18" spans="1:54" s="34" customFormat="1" ht="66" customHeight="1" x14ac:dyDescent="0.25">
      <c r="A18" s="215"/>
      <c r="B18" s="215"/>
      <c r="C18" s="215"/>
      <c r="D18" s="215"/>
      <c r="E18" s="215"/>
      <c r="F18" s="117" t="s">
        <v>12</v>
      </c>
      <c r="G18" s="117" t="s">
        <v>12</v>
      </c>
      <c r="H18" s="25" t="s">
        <v>199</v>
      </c>
      <c r="I18" s="25" t="s">
        <v>200</v>
      </c>
      <c r="J18" s="25" t="s">
        <v>201</v>
      </c>
      <c r="K18" s="25" t="s">
        <v>202</v>
      </c>
      <c r="L18" s="25" t="s">
        <v>203</v>
      </c>
      <c r="M18" s="117" t="s">
        <v>12</v>
      </c>
      <c r="N18" s="117" t="s">
        <v>12</v>
      </c>
      <c r="O18" s="25" t="s">
        <v>199</v>
      </c>
      <c r="P18" s="25" t="s">
        <v>200</v>
      </c>
      <c r="Q18" s="25" t="s">
        <v>201</v>
      </c>
      <c r="R18" s="25" t="s">
        <v>202</v>
      </c>
      <c r="S18" s="25" t="s">
        <v>203</v>
      </c>
      <c r="T18" s="171" t="s">
        <v>12</v>
      </c>
      <c r="U18" s="171" t="s">
        <v>12</v>
      </c>
      <c r="V18" s="25" t="s">
        <v>199</v>
      </c>
      <c r="W18" s="25" t="s">
        <v>200</v>
      </c>
      <c r="X18" s="25" t="s">
        <v>201</v>
      </c>
      <c r="Y18" s="25" t="s">
        <v>202</v>
      </c>
      <c r="Z18" s="25" t="s">
        <v>203</v>
      </c>
      <c r="AA18" s="117" t="s">
        <v>12</v>
      </c>
      <c r="AB18" s="117" t="s">
        <v>12</v>
      </c>
      <c r="AC18" s="25" t="s">
        <v>199</v>
      </c>
      <c r="AD18" s="25" t="s">
        <v>200</v>
      </c>
      <c r="AE18" s="25" t="s">
        <v>201</v>
      </c>
      <c r="AF18" s="25" t="s">
        <v>202</v>
      </c>
      <c r="AG18" s="25" t="s">
        <v>203</v>
      </c>
      <c r="AH18" s="171" t="s">
        <v>12</v>
      </c>
      <c r="AI18" s="171" t="s">
        <v>12</v>
      </c>
      <c r="AJ18" s="25" t="s">
        <v>199</v>
      </c>
      <c r="AK18" s="25" t="s">
        <v>200</v>
      </c>
      <c r="AL18" s="25" t="s">
        <v>201</v>
      </c>
      <c r="AM18" s="25" t="s">
        <v>202</v>
      </c>
      <c r="AN18" s="25" t="s">
        <v>203</v>
      </c>
      <c r="AO18" s="117" t="s">
        <v>12</v>
      </c>
      <c r="AP18" s="117" t="s">
        <v>12</v>
      </c>
      <c r="AQ18" s="25" t="s">
        <v>199</v>
      </c>
      <c r="AR18" s="25" t="s">
        <v>200</v>
      </c>
      <c r="AS18" s="25" t="s">
        <v>201</v>
      </c>
      <c r="AT18" s="25" t="s">
        <v>202</v>
      </c>
      <c r="AU18" s="25" t="s">
        <v>203</v>
      </c>
      <c r="AV18" s="171" t="s">
        <v>12</v>
      </c>
      <c r="AW18" s="171" t="s">
        <v>12</v>
      </c>
      <c r="AX18" s="25" t="s">
        <v>199</v>
      </c>
      <c r="AY18" s="25" t="s">
        <v>200</v>
      </c>
      <c r="AZ18" s="25" t="s">
        <v>201</v>
      </c>
      <c r="BA18" s="25" t="s">
        <v>202</v>
      </c>
      <c r="BB18" s="25" t="s">
        <v>203</v>
      </c>
    </row>
    <row r="19" spans="1:54" s="34" customFormat="1" x14ac:dyDescent="0.25">
      <c r="A19" s="118">
        <v>1</v>
      </c>
      <c r="B19" s="118">
        <f>A19+1</f>
        <v>2</v>
      </c>
      <c r="C19" s="176">
        <f t="shared" ref="C19:BB19" si="0">B19+1</f>
        <v>3</v>
      </c>
      <c r="D19" s="176">
        <f t="shared" si="0"/>
        <v>4</v>
      </c>
      <c r="E19" s="176">
        <f t="shared" si="0"/>
        <v>5</v>
      </c>
      <c r="F19" s="176">
        <f t="shared" si="0"/>
        <v>6</v>
      </c>
      <c r="G19" s="176">
        <f t="shared" si="0"/>
        <v>7</v>
      </c>
      <c r="H19" s="176">
        <f t="shared" si="0"/>
        <v>8</v>
      </c>
      <c r="I19" s="176">
        <f t="shared" si="0"/>
        <v>9</v>
      </c>
      <c r="J19" s="176">
        <f t="shared" si="0"/>
        <v>10</v>
      </c>
      <c r="K19" s="176">
        <f t="shared" si="0"/>
        <v>11</v>
      </c>
      <c r="L19" s="176">
        <f t="shared" si="0"/>
        <v>12</v>
      </c>
      <c r="M19" s="176">
        <f t="shared" si="0"/>
        <v>13</v>
      </c>
      <c r="N19" s="176">
        <f t="shared" si="0"/>
        <v>14</v>
      </c>
      <c r="O19" s="176">
        <f t="shared" si="0"/>
        <v>15</v>
      </c>
      <c r="P19" s="176">
        <f t="shared" si="0"/>
        <v>16</v>
      </c>
      <c r="Q19" s="176">
        <f t="shared" si="0"/>
        <v>17</v>
      </c>
      <c r="R19" s="176">
        <f t="shared" si="0"/>
        <v>18</v>
      </c>
      <c r="S19" s="176">
        <f t="shared" si="0"/>
        <v>19</v>
      </c>
      <c r="T19" s="176">
        <f t="shared" si="0"/>
        <v>20</v>
      </c>
      <c r="U19" s="176">
        <f t="shared" si="0"/>
        <v>21</v>
      </c>
      <c r="V19" s="176">
        <f t="shared" si="0"/>
        <v>22</v>
      </c>
      <c r="W19" s="176">
        <f t="shared" si="0"/>
        <v>23</v>
      </c>
      <c r="X19" s="176">
        <f t="shared" si="0"/>
        <v>24</v>
      </c>
      <c r="Y19" s="176">
        <f t="shared" si="0"/>
        <v>25</v>
      </c>
      <c r="Z19" s="176">
        <f t="shared" si="0"/>
        <v>26</v>
      </c>
      <c r="AA19" s="176">
        <f t="shared" si="0"/>
        <v>27</v>
      </c>
      <c r="AB19" s="176">
        <f t="shared" si="0"/>
        <v>28</v>
      </c>
      <c r="AC19" s="176">
        <f t="shared" si="0"/>
        <v>29</v>
      </c>
      <c r="AD19" s="176">
        <f t="shared" si="0"/>
        <v>30</v>
      </c>
      <c r="AE19" s="176">
        <f t="shared" si="0"/>
        <v>31</v>
      </c>
      <c r="AF19" s="176">
        <f t="shared" si="0"/>
        <v>32</v>
      </c>
      <c r="AG19" s="176">
        <f t="shared" si="0"/>
        <v>33</v>
      </c>
      <c r="AH19" s="176">
        <f t="shared" si="0"/>
        <v>34</v>
      </c>
      <c r="AI19" s="176">
        <f t="shared" si="0"/>
        <v>35</v>
      </c>
      <c r="AJ19" s="176">
        <f t="shared" si="0"/>
        <v>36</v>
      </c>
      <c r="AK19" s="176">
        <f t="shared" si="0"/>
        <v>37</v>
      </c>
      <c r="AL19" s="176">
        <f t="shared" si="0"/>
        <v>38</v>
      </c>
      <c r="AM19" s="176">
        <f t="shared" si="0"/>
        <v>39</v>
      </c>
      <c r="AN19" s="176">
        <f t="shared" si="0"/>
        <v>40</v>
      </c>
      <c r="AO19" s="176">
        <f t="shared" si="0"/>
        <v>41</v>
      </c>
      <c r="AP19" s="176">
        <f t="shared" si="0"/>
        <v>42</v>
      </c>
      <c r="AQ19" s="176">
        <f t="shared" si="0"/>
        <v>43</v>
      </c>
      <c r="AR19" s="176">
        <f t="shared" si="0"/>
        <v>44</v>
      </c>
      <c r="AS19" s="176">
        <f t="shared" si="0"/>
        <v>45</v>
      </c>
      <c r="AT19" s="176">
        <f t="shared" si="0"/>
        <v>46</v>
      </c>
      <c r="AU19" s="176">
        <f t="shared" si="0"/>
        <v>47</v>
      </c>
      <c r="AV19" s="176">
        <f t="shared" si="0"/>
        <v>48</v>
      </c>
      <c r="AW19" s="176">
        <f t="shared" si="0"/>
        <v>49</v>
      </c>
      <c r="AX19" s="176">
        <f t="shared" si="0"/>
        <v>50</v>
      </c>
      <c r="AY19" s="176">
        <f t="shared" si="0"/>
        <v>51</v>
      </c>
      <c r="AZ19" s="176">
        <f t="shared" si="0"/>
        <v>52</v>
      </c>
      <c r="BA19" s="176">
        <f t="shared" si="0"/>
        <v>53</v>
      </c>
      <c r="BB19" s="176">
        <f t="shared" si="0"/>
        <v>54</v>
      </c>
    </row>
    <row r="20" spans="1:54" s="128" customFormat="1" ht="18" customHeight="1" x14ac:dyDescent="0.25">
      <c r="A20" s="131">
        <f>'Приложение 1'!A19</f>
        <v>1</v>
      </c>
      <c r="B20" s="132" t="str">
        <f>'Приложение 1'!B19</f>
        <v>Приобретение ИТ-имущества</v>
      </c>
      <c r="C20" s="131"/>
      <c r="D20" s="136">
        <f>SUM(D21:D31)</f>
        <v>11.229963653691437</v>
      </c>
      <c r="E20" s="136">
        <f>SUM(E21:E31)</f>
        <v>6.3168147889842841</v>
      </c>
      <c r="F20" s="136">
        <f>SUM(F21:F31)</f>
        <v>0</v>
      </c>
      <c r="G20" s="136">
        <f>SUM(G21:G31)</f>
        <v>0.80054362397013346</v>
      </c>
      <c r="H20" s="134"/>
      <c r="I20" s="134"/>
      <c r="J20" s="134"/>
      <c r="K20" s="134"/>
      <c r="L20" s="136">
        <f>SUM(L21:L31)</f>
        <v>0.80054362397013346</v>
      </c>
      <c r="M20" s="136">
        <f>SUM(M21:M31)</f>
        <v>0</v>
      </c>
      <c r="N20" s="136">
        <f>SUM(N21:N31)</f>
        <v>4.9895647516342061</v>
      </c>
      <c r="O20" s="134"/>
      <c r="P20" s="134"/>
      <c r="Q20" s="134"/>
      <c r="R20" s="134"/>
      <c r="S20" s="136">
        <f>SUM(S21:S31)</f>
        <v>4.9895647516342061</v>
      </c>
      <c r="T20" s="136">
        <f>SUM(T21:T31)</f>
        <v>0</v>
      </c>
      <c r="U20" s="136">
        <f>SUM(U21:U31)</f>
        <v>4.9929418497030396</v>
      </c>
      <c r="V20" s="134"/>
      <c r="W20" s="134"/>
      <c r="X20" s="134"/>
      <c r="Y20" s="134"/>
      <c r="Z20" s="136">
        <f>SUM(Z21:Z31)</f>
        <v>4.9929418497030396</v>
      </c>
      <c r="AA20" s="136">
        <f>SUM(AA21:AA31)</f>
        <v>0</v>
      </c>
      <c r="AB20" s="136">
        <f>SUM(AB21:AB31)</f>
        <v>5.4398552780870961</v>
      </c>
      <c r="AC20" s="134"/>
      <c r="AD20" s="134"/>
      <c r="AE20" s="134"/>
      <c r="AF20" s="134"/>
      <c r="AG20" s="136">
        <f>SUM(AG21:AG31)</f>
        <v>5.4398552780870961</v>
      </c>
      <c r="AH20" s="136">
        <f>SUM(AH21:AH31)</f>
        <v>0</v>
      </c>
      <c r="AI20" s="136">
        <f>SUM(AI21:AI31)</f>
        <v>0.52332931531111104</v>
      </c>
      <c r="AJ20" s="134"/>
      <c r="AK20" s="134"/>
      <c r="AL20" s="134"/>
      <c r="AM20" s="134"/>
      <c r="AN20" s="136">
        <f>SUM(AN21:AN31)</f>
        <v>0.52332931531111104</v>
      </c>
      <c r="AO20" s="136">
        <f>SUM(AO21:AO31)</f>
        <v>0</v>
      </c>
      <c r="AP20" s="136">
        <f>SUM(AP21:AP31)</f>
        <v>11.229963653691437</v>
      </c>
      <c r="AQ20" s="134"/>
      <c r="AR20" s="134"/>
      <c r="AS20" s="134"/>
      <c r="AT20" s="134"/>
      <c r="AU20" s="136">
        <f>SUM(AU21:AU31)</f>
        <v>11.229963653691437</v>
      </c>
      <c r="AV20" s="136">
        <f>SUM(AV21:AV31)</f>
        <v>0</v>
      </c>
      <c r="AW20" s="136">
        <f>SUM(AW21:AW31)</f>
        <v>6.3168147889842841</v>
      </c>
      <c r="AX20" s="134"/>
      <c r="AY20" s="134"/>
      <c r="AZ20" s="134"/>
      <c r="BA20" s="134"/>
      <c r="BB20" s="136">
        <f>SUM(BB21:BB31)</f>
        <v>6.3168147889842841</v>
      </c>
    </row>
    <row r="21" spans="1:54" s="34" customFormat="1" ht="18.75" customHeight="1" x14ac:dyDescent="0.25">
      <c r="A21" s="129" t="str">
        <f>'Приложение 1'!A20</f>
        <v>1.1.</v>
      </c>
      <c r="B21" s="130" t="str">
        <f>'Приложение 1'!B20</f>
        <v>Рабочие станции</v>
      </c>
      <c r="C21" s="129" t="str">
        <f>'Приложение 1'!C20</f>
        <v>K_S01</v>
      </c>
      <c r="D21" s="135">
        <f>'Приложение 2'!I19</f>
        <v>0.80054362397013346</v>
      </c>
      <c r="E21" s="135">
        <f>'Приложение 2'!N19</f>
        <v>0.80054362397013346</v>
      </c>
      <c r="F21" s="31"/>
      <c r="G21" s="135">
        <f>'Приложение 2'!W19</f>
        <v>0.80054362397013346</v>
      </c>
      <c r="H21" s="31"/>
      <c r="I21" s="31"/>
      <c r="J21" s="31"/>
      <c r="K21" s="31"/>
      <c r="L21" s="135">
        <f t="shared" ref="L21" si="1">G21</f>
        <v>0.80054362397013346</v>
      </c>
      <c r="M21" s="31"/>
      <c r="N21" s="135">
        <f>'Приложение 2'!X19</f>
        <v>0</v>
      </c>
      <c r="O21" s="31"/>
      <c r="P21" s="31"/>
      <c r="Q21" s="31"/>
      <c r="R21" s="31"/>
      <c r="S21" s="135">
        <f t="shared" ref="S21" si="2">N21</f>
        <v>0</v>
      </c>
      <c r="T21" s="31"/>
      <c r="U21" s="135">
        <f>'Приложение 2'!Y19</f>
        <v>0</v>
      </c>
      <c r="V21" s="31"/>
      <c r="W21" s="31"/>
      <c r="X21" s="31"/>
      <c r="Y21" s="31"/>
      <c r="Z21" s="135">
        <f t="shared" ref="Z21:Z31" si="3">U21</f>
        <v>0</v>
      </c>
      <c r="AA21" s="31"/>
      <c r="AB21" s="135">
        <f>'Приложение 2'!Z19</f>
        <v>0</v>
      </c>
      <c r="AC21" s="31"/>
      <c r="AD21" s="31"/>
      <c r="AE21" s="31"/>
      <c r="AF21" s="31"/>
      <c r="AG21" s="135">
        <f t="shared" ref="AG21" si="4">AB21</f>
        <v>0</v>
      </c>
      <c r="AH21" s="31"/>
      <c r="AI21" s="135">
        <f>'Приложение 2'!AA19</f>
        <v>0</v>
      </c>
      <c r="AJ21" s="31"/>
      <c r="AK21" s="31"/>
      <c r="AL21" s="31"/>
      <c r="AM21" s="31"/>
      <c r="AN21" s="135">
        <f t="shared" ref="AN21:AN31" si="5">AI21</f>
        <v>0</v>
      </c>
      <c r="AO21" s="135">
        <f>AA21+M21+F21</f>
        <v>0</v>
      </c>
      <c r="AP21" s="135">
        <f>AB21+N21+G21</f>
        <v>0.80054362397013346</v>
      </c>
      <c r="AQ21" s="31"/>
      <c r="AR21" s="31"/>
      <c r="AS21" s="31"/>
      <c r="AT21" s="31"/>
      <c r="AU21" s="135">
        <f t="shared" ref="AU21" si="6">AP21</f>
        <v>0.80054362397013346</v>
      </c>
      <c r="AV21" s="31"/>
      <c r="AW21" s="135">
        <f>AI21+U21+G21</f>
        <v>0.80054362397013346</v>
      </c>
      <c r="AX21" s="31"/>
      <c r="AY21" s="31"/>
      <c r="AZ21" s="31"/>
      <c r="BA21" s="31"/>
      <c r="BB21" s="135">
        <f t="shared" ref="BB21:BB31" si="7">AW21</f>
        <v>0.80054362397013346</v>
      </c>
    </row>
    <row r="22" spans="1:54" s="34" customFormat="1" ht="30.75" customHeight="1" x14ac:dyDescent="0.25">
      <c r="A22" s="129" t="str">
        <f>'Приложение 1'!A21</f>
        <v>1.2.</v>
      </c>
      <c r="B22" s="130" t="str">
        <f>'Приложение 1'!B21</f>
        <v>Телекоммуникационное и сетевое оборудование (коммутатор Huawei)</v>
      </c>
      <c r="C22" s="129" t="str">
        <f>'Приложение 1'!C21</f>
        <v>K_S02</v>
      </c>
      <c r="D22" s="135">
        <f>'Приложение 2'!I20</f>
        <v>1.1595288994679969</v>
      </c>
      <c r="E22" s="135">
        <f>'Приложение 2'!N20</f>
        <v>1.1430076404</v>
      </c>
      <c r="F22" s="31"/>
      <c r="G22" s="135">
        <f>'Приложение 2'!W20</f>
        <v>0</v>
      </c>
      <c r="H22" s="31"/>
      <c r="I22" s="31"/>
      <c r="J22" s="31"/>
      <c r="K22" s="31"/>
      <c r="L22" s="135">
        <f t="shared" ref="L22:L31" si="8">G22</f>
        <v>0</v>
      </c>
      <c r="M22" s="31"/>
      <c r="N22" s="135">
        <f>'Приложение 2'!X20</f>
        <v>0.87327211834026686</v>
      </c>
      <c r="O22" s="31"/>
      <c r="P22" s="31"/>
      <c r="Q22" s="31"/>
      <c r="R22" s="31"/>
      <c r="S22" s="135">
        <f t="shared" ref="S22:S31" si="9">N22</f>
        <v>0.87327211834026686</v>
      </c>
      <c r="T22" s="31"/>
      <c r="U22" s="135">
        <f>'Приложение 2'!Y20</f>
        <v>0.84427061999999997</v>
      </c>
      <c r="V22" s="31"/>
      <c r="W22" s="31"/>
      <c r="X22" s="31"/>
      <c r="Y22" s="31"/>
      <c r="Z22" s="135">
        <f t="shared" si="3"/>
        <v>0.84427061999999997</v>
      </c>
      <c r="AA22" s="31"/>
      <c r="AB22" s="135">
        <f>'Приложение 2'!Z20</f>
        <v>0.28625678112773001</v>
      </c>
      <c r="AC22" s="31"/>
      <c r="AD22" s="31"/>
      <c r="AE22" s="31"/>
      <c r="AF22" s="31"/>
      <c r="AG22" s="135">
        <f t="shared" ref="AG22:AG31" si="10">AB22</f>
        <v>0.28625678112773001</v>
      </c>
      <c r="AH22" s="31"/>
      <c r="AI22" s="135">
        <f>'Приложение 2'!AA20</f>
        <v>0.2987370204</v>
      </c>
      <c r="AJ22" s="31"/>
      <c r="AK22" s="31"/>
      <c r="AL22" s="31"/>
      <c r="AM22" s="31"/>
      <c r="AN22" s="135">
        <f t="shared" si="5"/>
        <v>0.2987370204</v>
      </c>
      <c r="AO22" s="135">
        <f t="shared" ref="AO22:AO31" si="11">AA22+M22+F22</f>
        <v>0</v>
      </c>
      <c r="AP22" s="135">
        <f t="shared" ref="AP22:AP31" si="12">AB22+N22+G22</f>
        <v>1.1595288994679969</v>
      </c>
      <c r="AQ22" s="31"/>
      <c r="AR22" s="31"/>
      <c r="AS22" s="31"/>
      <c r="AT22" s="31"/>
      <c r="AU22" s="135">
        <f t="shared" ref="AU22:AU31" si="13">AP22</f>
        <v>1.1595288994679969</v>
      </c>
      <c r="AV22" s="31"/>
      <c r="AW22" s="135">
        <f t="shared" ref="AW22:AW31" si="14">AI22+U22+G22</f>
        <v>1.1430076404</v>
      </c>
      <c r="AX22" s="31"/>
      <c r="AY22" s="31"/>
      <c r="AZ22" s="31"/>
      <c r="BA22" s="31"/>
      <c r="BB22" s="135">
        <f t="shared" si="7"/>
        <v>1.1430076404</v>
      </c>
    </row>
    <row r="23" spans="1:54" s="34" customFormat="1" ht="30.75" customHeight="1" x14ac:dyDescent="0.25">
      <c r="A23" s="129" t="str">
        <f>'Приложение 1'!A22</f>
        <v>1.3.</v>
      </c>
      <c r="B23" s="130" t="str">
        <f>'Приложение 1'!B22</f>
        <v>Телекоммуникационное и сетевое оборудование (маршрутизатор Huawei)</v>
      </c>
      <c r="C23" s="129" t="str">
        <f>'Приложение 1'!C22</f>
        <v>K_S03</v>
      </c>
      <c r="D23" s="135">
        <f>'Приложение 2'!I21</f>
        <v>0.80174051201236618</v>
      </c>
      <c r="E23" s="135">
        <f>'Приложение 2'!N21</f>
        <v>0.66287366491111099</v>
      </c>
      <c r="F23" s="31"/>
      <c r="G23" s="135">
        <f>'Приложение 2'!W21</f>
        <v>0</v>
      </c>
      <c r="H23" s="31"/>
      <c r="I23" s="31"/>
      <c r="J23" s="31"/>
      <c r="K23" s="31"/>
      <c r="L23" s="135">
        <f t="shared" si="8"/>
        <v>0</v>
      </c>
      <c r="M23" s="31"/>
      <c r="N23" s="135">
        <f>'Приложение 2'!X21</f>
        <v>0.56543781158684459</v>
      </c>
      <c r="O23" s="31"/>
      <c r="P23" s="31"/>
      <c r="Q23" s="31"/>
      <c r="R23" s="31"/>
      <c r="S23" s="135">
        <f t="shared" si="9"/>
        <v>0.56543781158684459</v>
      </c>
      <c r="T23" s="31"/>
      <c r="U23" s="135">
        <f>'Приложение 2'!Y21</f>
        <v>0.43828136999999989</v>
      </c>
      <c r="V23" s="31"/>
      <c r="W23" s="31"/>
      <c r="X23" s="31"/>
      <c r="Y23" s="31"/>
      <c r="Z23" s="135">
        <f t="shared" si="3"/>
        <v>0.43828136999999989</v>
      </c>
      <c r="AA23" s="31"/>
      <c r="AB23" s="135">
        <f>'Приложение 2'!Z21</f>
        <v>0.23630270042552165</v>
      </c>
      <c r="AC23" s="31"/>
      <c r="AD23" s="31"/>
      <c r="AE23" s="31"/>
      <c r="AF23" s="31"/>
      <c r="AG23" s="135">
        <f t="shared" si="10"/>
        <v>0.23630270042552165</v>
      </c>
      <c r="AH23" s="31"/>
      <c r="AI23" s="135">
        <f>'Приложение 2'!AA21</f>
        <v>0.22459229491111107</v>
      </c>
      <c r="AJ23" s="31"/>
      <c r="AK23" s="31"/>
      <c r="AL23" s="31"/>
      <c r="AM23" s="31"/>
      <c r="AN23" s="135">
        <f t="shared" si="5"/>
        <v>0.22459229491111107</v>
      </c>
      <c r="AO23" s="135">
        <f t="shared" si="11"/>
        <v>0</v>
      </c>
      <c r="AP23" s="135">
        <f t="shared" si="12"/>
        <v>0.80174051201236618</v>
      </c>
      <c r="AQ23" s="31"/>
      <c r="AR23" s="31"/>
      <c r="AS23" s="31"/>
      <c r="AT23" s="31"/>
      <c r="AU23" s="135">
        <f t="shared" si="13"/>
        <v>0.80174051201236618</v>
      </c>
      <c r="AV23" s="31"/>
      <c r="AW23" s="135">
        <f t="shared" si="14"/>
        <v>0.66287366491111099</v>
      </c>
      <c r="AX23" s="31"/>
      <c r="AY23" s="31"/>
      <c r="AZ23" s="31"/>
      <c r="BA23" s="31"/>
      <c r="BB23" s="135">
        <f t="shared" si="7"/>
        <v>0.66287366491111099</v>
      </c>
    </row>
    <row r="24" spans="1:54" s="34" customFormat="1" ht="30.4" customHeight="1" x14ac:dyDescent="0.25">
      <c r="A24" s="129" t="str">
        <f>'Приложение 1'!A23</f>
        <v>1.4.</v>
      </c>
      <c r="B24" s="130" t="str">
        <f>'Приложение 1'!B23</f>
        <v>Серверное оборудование (вычислительный сервер PowerEdge R740xd (или аналог)</v>
      </c>
      <c r="C24" s="129" t="str">
        <f>'Приложение 1'!C23</f>
        <v>K_S04</v>
      </c>
      <c r="D24" s="135">
        <f>'Приложение 2'!I22</f>
        <v>1.9536428352341337</v>
      </c>
      <c r="E24" s="135">
        <f>'Приложение 2'!N22</f>
        <v>2.1107376124000004</v>
      </c>
      <c r="F24" s="31"/>
      <c r="G24" s="135">
        <f>'Приложение 2'!W22</f>
        <v>0</v>
      </c>
      <c r="H24" s="31"/>
      <c r="I24" s="31"/>
      <c r="J24" s="31"/>
      <c r="K24" s="31"/>
      <c r="L24" s="135">
        <f t="shared" si="8"/>
        <v>0</v>
      </c>
      <c r="M24" s="31"/>
      <c r="N24" s="135">
        <f>'Приложение 2'!X22</f>
        <v>1.9536428352341337</v>
      </c>
      <c r="O24" s="31"/>
      <c r="P24" s="31"/>
      <c r="Q24" s="31"/>
      <c r="R24" s="31"/>
      <c r="S24" s="135">
        <f t="shared" si="9"/>
        <v>1.9536428352341337</v>
      </c>
      <c r="T24" s="31"/>
      <c r="U24" s="135">
        <f>'Приложение 2'!Y22</f>
        <v>2.1107376124000004</v>
      </c>
      <c r="V24" s="31"/>
      <c r="W24" s="31"/>
      <c r="X24" s="31"/>
      <c r="Y24" s="31"/>
      <c r="Z24" s="135">
        <f t="shared" si="3"/>
        <v>2.1107376124000004</v>
      </c>
      <c r="AA24" s="31"/>
      <c r="AB24" s="135">
        <f>'Приложение 2'!Z22</f>
        <v>0</v>
      </c>
      <c r="AC24" s="31"/>
      <c r="AD24" s="31"/>
      <c r="AE24" s="31"/>
      <c r="AF24" s="31"/>
      <c r="AG24" s="135">
        <f t="shared" si="10"/>
        <v>0</v>
      </c>
      <c r="AH24" s="31"/>
      <c r="AI24" s="135">
        <f>'Приложение 2'!AA22</f>
        <v>0</v>
      </c>
      <c r="AJ24" s="31"/>
      <c r="AK24" s="31"/>
      <c r="AL24" s="31"/>
      <c r="AM24" s="31"/>
      <c r="AN24" s="135">
        <f t="shared" si="5"/>
        <v>0</v>
      </c>
      <c r="AO24" s="135">
        <f t="shared" si="11"/>
        <v>0</v>
      </c>
      <c r="AP24" s="135">
        <f t="shared" si="12"/>
        <v>1.9536428352341337</v>
      </c>
      <c r="AQ24" s="31"/>
      <c r="AR24" s="31"/>
      <c r="AS24" s="31"/>
      <c r="AT24" s="31"/>
      <c r="AU24" s="135">
        <f t="shared" si="13"/>
        <v>1.9536428352341337</v>
      </c>
      <c r="AV24" s="31"/>
      <c r="AW24" s="135">
        <f t="shared" si="14"/>
        <v>2.1107376124000004</v>
      </c>
      <c r="AX24" s="31"/>
      <c r="AY24" s="31"/>
      <c r="AZ24" s="31"/>
      <c r="BA24" s="31"/>
      <c r="BB24" s="135">
        <f t="shared" si="7"/>
        <v>2.1107376124000004</v>
      </c>
    </row>
    <row r="25" spans="1:54" s="34" customFormat="1" ht="33.6" customHeight="1" x14ac:dyDescent="0.25">
      <c r="A25" s="129" t="str">
        <f>'Приложение 1'!A24</f>
        <v>1.5.</v>
      </c>
      <c r="B25" s="130" t="str">
        <f>'Приложение 1'!B24</f>
        <v>ИБП APC SRC2KI Smart-UPS RC 2000VA 1600W (SRC2KI)</v>
      </c>
      <c r="C25" s="129" t="str">
        <f>'Приложение 1'!C24</f>
        <v>К_01</v>
      </c>
      <c r="D25" s="135">
        <f>'Приложение 2'!I23</f>
        <v>0.17495936679936006</v>
      </c>
      <c r="E25" s="135">
        <f>'Приложение 2'!N23</f>
        <v>0.24411437780792797</v>
      </c>
      <c r="F25" s="31"/>
      <c r="G25" s="135">
        <f>'Приложение 2'!W23</f>
        <v>0</v>
      </c>
      <c r="H25" s="31"/>
      <c r="I25" s="31"/>
      <c r="J25" s="31"/>
      <c r="K25" s="31"/>
      <c r="L25" s="135">
        <f t="shared" si="8"/>
        <v>0</v>
      </c>
      <c r="M25" s="31"/>
      <c r="N25" s="135">
        <f>'Приложение 2'!X23</f>
        <v>0.17495936679936006</v>
      </c>
      <c r="O25" s="31"/>
      <c r="P25" s="31"/>
      <c r="Q25" s="31"/>
      <c r="R25" s="31"/>
      <c r="S25" s="135">
        <f t="shared" si="9"/>
        <v>0.17495936679936006</v>
      </c>
      <c r="T25" s="31"/>
      <c r="U25" s="135">
        <f>'Приложение 2'!Y23</f>
        <v>0.24411437780792797</v>
      </c>
      <c r="V25" s="31"/>
      <c r="W25" s="31"/>
      <c r="X25" s="31"/>
      <c r="Y25" s="31"/>
      <c r="Z25" s="135">
        <f t="shared" si="3"/>
        <v>0.24411437780792797</v>
      </c>
      <c r="AA25" s="31"/>
      <c r="AB25" s="135">
        <f>'Приложение 2'!Z23</f>
        <v>0</v>
      </c>
      <c r="AC25" s="31"/>
      <c r="AD25" s="31"/>
      <c r="AE25" s="31"/>
      <c r="AF25" s="31"/>
      <c r="AG25" s="135">
        <f t="shared" si="10"/>
        <v>0</v>
      </c>
      <c r="AH25" s="31"/>
      <c r="AI25" s="135">
        <f>'Приложение 2'!AA23</f>
        <v>0</v>
      </c>
      <c r="AJ25" s="31"/>
      <c r="AK25" s="31"/>
      <c r="AL25" s="31"/>
      <c r="AM25" s="31"/>
      <c r="AN25" s="135">
        <f t="shared" si="5"/>
        <v>0</v>
      </c>
      <c r="AO25" s="135">
        <f t="shared" si="11"/>
        <v>0</v>
      </c>
      <c r="AP25" s="135">
        <f t="shared" si="12"/>
        <v>0.17495936679936006</v>
      </c>
      <c r="AQ25" s="31"/>
      <c r="AR25" s="31"/>
      <c r="AS25" s="31"/>
      <c r="AT25" s="31"/>
      <c r="AU25" s="135">
        <f t="shared" si="13"/>
        <v>0.17495936679936006</v>
      </c>
      <c r="AV25" s="31"/>
      <c r="AW25" s="135">
        <f t="shared" si="14"/>
        <v>0.24411437780792797</v>
      </c>
      <c r="AX25" s="31"/>
      <c r="AY25" s="31"/>
      <c r="AZ25" s="31"/>
      <c r="BA25" s="31"/>
      <c r="BB25" s="135">
        <f t="shared" si="7"/>
        <v>0.24411437780792797</v>
      </c>
    </row>
    <row r="26" spans="1:54" s="34" customFormat="1" ht="39.75" customHeight="1" x14ac:dyDescent="0.25">
      <c r="A26" s="129" t="str">
        <f>'Приложение 1'!A25</f>
        <v>1.6.</v>
      </c>
      <c r="B26" s="130" t="str">
        <f>'Приложение 1'!B25</f>
        <v>Ленточная библиотека HPE STOREEVER MSL2024 LTO-7 15000 SAS (P9G69A)</v>
      </c>
      <c r="C26" s="129" t="str">
        <f>'Приложение 1'!C25</f>
        <v>К_02</v>
      </c>
      <c r="D26" s="135">
        <f>'Приложение 2'!I24</f>
        <v>0.32085106298197341</v>
      </c>
      <c r="E26" s="135">
        <f>'Приложение 2'!N24</f>
        <v>0.17029010605395556</v>
      </c>
      <c r="F26" s="31"/>
      <c r="G26" s="135">
        <f>'Приложение 2'!W24</f>
        <v>0</v>
      </c>
      <c r="H26" s="31"/>
      <c r="I26" s="31"/>
      <c r="J26" s="31"/>
      <c r="K26" s="31"/>
      <c r="L26" s="135">
        <f t="shared" si="8"/>
        <v>0</v>
      </c>
      <c r="M26" s="31"/>
      <c r="N26" s="135">
        <f>'Приложение 2'!X24</f>
        <v>0.32085106298197341</v>
      </c>
      <c r="O26" s="31"/>
      <c r="P26" s="31"/>
      <c r="Q26" s="31"/>
      <c r="R26" s="31"/>
      <c r="S26" s="135">
        <f t="shared" si="9"/>
        <v>0.32085106298197341</v>
      </c>
      <c r="T26" s="31"/>
      <c r="U26" s="135">
        <f>'Приложение 2'!Y24</f>
        <v>0.17029010605395556</v>
      </c>
      <c r="V26" s="31"/>
      <c r="W26" s="31"/>
      <c r="X26" s="31"/>
      <c r="Y26" s="31"/>
      <c r="Z26" s="135">
        <f t="shared" si="3"/>
        <v>0.17029010605395556</v>
      </c>
      <c r="AA26" s="31"/>
      <c r="AB26" s="135">
        <f>'Приложение 2'!Z24</f>
        <v>0</v>
      </c>
      <c r="AC26" s="31"/>
      <c r="AD26" s="31"/>
      <c r="AE26" s="31"/>
      <c r="AF26" s="31"/>
      <c r="AG26" s="135">
        <f t="shared" si="10"/>
        <v>0</v>
      </c>
      <c r="AH26" s="31"/>
      <c r="AI26" s="135">
        <f>'Приложение 2'!AA24</f>
        <v>0</v>
      </c>
      <c r="AJ26" s="31"/>
      <c r="AK26" s="31"/>
      <c r="AL26" s="31"/>
      <c r="AM26" s="31"/>
      <c r="AN26" s="135">
        <f t="shared" si="5"/>
        <v>0</v>
      </c>
      <c r="AO26" s="135">
        <f t="shared" si="11"/>
        <v>0</v>
      </c>
      <c r="AP26" s="135">
        <f t="shared" si="12"/>
        <v>0.32085106298197341</v>
      </c>
      <c r="AQ26" s="31"/>
      <c r="AR26" s="31"/>
      <c r="AS26" s="31"/>
      <c r="AT26" s="31"/>
      <c r="AU26" s="135">
        <f t="shared" si="13"/>
        <v>0.32085106298197341</v>
      </c>
      <c r="AV26" s="31"/>
      <c r="AW26" s="135">
        <f t="shared" si="14"/>
        <v>0.17029010605395556</v>
      </c>
      <c r="AX26" s="31"/>
      <c r="AY26" s="31"/>
      <c r="AZ26" s="31"/>
      <c r="BA26" s="31"/>
      <c r="BB26" s="135">
        <f t="shared" si="7"/>
        <v>0.17029010605395556</v>
      </c>
    </row>
    <row r="27" spans="1:54" s="34" customFormat="1" ht="36.75" customHeight="1" x14ac:dyDescent="0.25">
      <c r="A27" s="129" t="str">
        <f>'Приложение 1'!A26</f>
        <v>1.7.</v>
      </c>
      <c r="B27" s="130" t="str">
        <f>'Приложение 1'!B26</f>
        <v>Система хранения данных: СХД HPE MSA 1060 16Gb FC SFF, жесткий диск HPEJ9F48A</v>
      </c>
      <c r="C27" s="129" t="str">
        <f>'Приложение 1'!C26</f>
        <v>К_03</v>
      </c>
      <c r="D27" s="135">
        <f>'Приложение 2'!I25</f>
        <v>1.1014015566916269</v>
      </c>
      <c r="E27" s="135">
        <f>'Приложение 2'!N25</f>
        <v>1.185247763441156</v>
      </c>
      <c r="F27" s="31"/>
      <c r="G27" s="135">
        <f>'Приложение 2'!W25</f>
        <v>0</v>
      </c>
      <c r="H27" s="31"/>
      <c r="I27" s="31"/>
      <c r="J27" s="31"/>
      <c r="K27" s="31"/>
      <c r="L27" s="135">
        <f t="shared" si="8"/>
        <v>0</v>
      </c>
      <c r="M27" s="31"/>
      <c r="N27" s="135">
        <f>'Приложение 2'!X25</f>
        <v>1.1014015566916269</v>
      </c>
      <c r="O27" s="31"/>
      <c r="P27" s="31"/>
      <c r="Q27" s="31"/>
      <c r="R27" s="31"/>
      <c r="S27" s="135">
        <f t="shared" si="9"/>
        <v>1.1014015566916269</v>
      </c>
      <c r="T27" s="31"/>
      <c r="U27" s="135">
        <f>'Приложение 2'!Y25</f>
        <v>1.185247763441156</v>
      </c>
      <c r="V27" s="31"/>
      <c r="W27" s="31"/>
      <c r="X27" s="31"/>
      <c r="Y27" s="31"/>
      <c r="Z27" s="135">
        <f t="shared" si="3"/>
        <v>1.185247763441156</v>
      </c>
      <c r="AA27" s="31"/>
      <c r="AB27" s="135">
        <f>'Приложение 2'!Z25</f>
        <v>0</v>
      </c>
      <c r="AC27" s="31"/>
      <c r="AD27" s="31"/>
      <c r="AE27" s="31"/>
      <c r="AF27" s="31"/>
      <c r="AG27" s="135">
        <f t="shared" si="10"/>
        <v>0</v>
      </c>
      <c r="AH27" s="31"/>
      <c r="AI27" s="135">
        <f>'Приложение 2'!AA25</f>
        <v>0</v>
      </c>
      <c r="AJ27" s="31"/>
      <c r="AK27" s="31"/>
      <c r="AL27" s="31"/>
      <c r="AM27" s="31"/>
      <c r="AN27" s="135">
        <f t="shared" si="5"/>
        <v>0</v>
      </c>
      <c r="AO27" s="135">
        <f t="shared" si="11"/>
        <v>0</v>
      </c>
      <c r="AP27" s="135">
        <f t="shared" si="12"/>
        <v>1.1014015566916269</v>
      </c>
      <c r="AQ27" s="31"/>
      <c r="AR27" s="31"/>
      <c r="AS27" s="31"/>
      <c r="AT27" s="31"/>
      <c r="AU27" s="135">
        <f t="shared" si="13"/>
        <v>1.1014015566916269</v>
      </c>
      <c r="AV27" s="31"/>
      <c r="AW27" s="135">
        <f t="shared" si="14"/>
        <v>1.185247763441156</v>
      </c>
      <c r="AX27" s="31"/>
      <c r="AY27" s="31"/>
      <c r="AZ27" s="31"/>
      <c r="BA27" s="31"/>
      <c r="BB27" s="135">
        <f t="shared" si="7"/>
        <v>1.185247763441156</v>
      </c>
    </row>
    <row r="28" spans="1:54" s="34" customFormat="1" ht="18" customHeight="1" x14ac:dyDescent="0.25">
      <c r="A28" s="129" t="str">
        <f>'Приложение 1'!A27</f>
        <v>1.8.</v>
      </c>
      <c r="B28" s="130" t="str">
        <f>'Приложение 1'!B27</f>
        <v>МФУ HP LaserJet Enterprise 700 M725dn (CF066A)</v>
      </c>
      <c r="C28" s="129" t="str">
        <f>'Приложение 1'!C27</f>
        <v>К_04</v>
      </c>
      <c r="D28" s="135">
        <f>'Приложение 2'!I26</f>
        <v>0.53956789378078585</v>
      </c>
      <c r="E28" s="135">
        <f>'Приложение 2'!N26</f>
        <v>0</v>
      </c>
      <c r="F28" s="31"/>
      <c r="G28" s="135">
        <f>'Приложение 2'!W26</f>
        <v>0</v>
      </c>
      <c r="H28" s="31"/>
      <c r="I28" s="31"/>
      <c r="J28" s="31"/>
      <c r="K28" s="31"/>
      <c r="L28" s="135">
        <f t="shared" si="8"/>
        <v>0</v>
      </c>
      <c r="M28" s="31"/>
      <c r="N28" s="135">
        <f>'Приложение 2'!X26</f>
        <v>0</v>
      </c>
      <c r="O28" s="31"/>
      <c r="P28" s="31"/>
      <c r="Q28" s="31"/>
      <c r="R28" s="31"/>
      <c r="S28" s="135">
        <f t="shared" si="9"/>
        <v>0</v>
      </c>
      <c r="T28" s="31"/>
      <c r="U28" s="135">
        <f>'Приложение 2'!Y26</f>
        <v>0</v>
      </c>
      <c r="V28" s="31"/>
      <c r="W28" s="31"/>
      <c r="X28" s="31"/>
      <c r="Y28" s="31"/>
      <c r="Z28" s="135">
        <f t="shared" si="3"/>
        <v>0</v>
      </c>
      <c r="AA28" s="31"/>
      <c r="AB28" s="135">
        <f>'Приложение 2'!Z26</f>
        <v>0.53956789378078585</v>
      </c>
      <c r="AC28" s="31"/>
      <c r="AD28" s="31"/>
      <c r="AE28" s="31"/>
      <c r="AF28" s="31"/>
      <c r="AG28" s="135">
        <f t="shared" si="10"/>
        <v>0.53956789378078585</v>
      </c>
      <c r="AH28" s="31"/>
      <c r="AI28" s="135">
        <f>'Приложение 2'!AA26</f>
        <v>0</v>
      </c>
      <c r="AJ28" s="31"/>
      <c r="AK28" s="31"/>
      <c r="AL28" s="31"/>
      <c r="AM28" s="31"/>
      <c r="AN28" s="135">
        <f t="shared" si="5"/>
        <v>0</v>
      </c>
      <c r="AO28" s="135">
        <f t="shared" si="11"/>
        <v>0</v>
      </c>
      <c r="AP28" s="135">
        <f t="shared" si="12"/>
        <v>0.53956789378078585</v>
      </c>
      <c r="AQ28" s="31"/>
      <c r="AR28" s="31"/>
      <c r="AS28" s="31"/>
      <c r="AT28" s="31"/>
      <c r="AU28" s="135">
        <f t="shared" si="13"/>
        <v>0.53956789378078585</v>
      </c>
      <c r="AV28" s="31"/>
      <c r="AW28" s="135">
        <f t="shared" si="14"/>
        <v>0</v>
      </c>
      <c r="AX28" s="31"/>
      <c r="AY28" s="31"/>
      <c r="AZ28" s="31"/>
      <c r="BA28" s="31"/>
      <c r="BB28" s="135">
        <f t="shared" si="7"/>
        <v>0</v>
      </c>
    </row>
    <row r="29" spans="1:54" s="34" customFormat="1" ht="18" customHeight="1" x14ac:dyDescent="0.25">
      <c r="A29" s="129" t="str">
        <f>'Приложение 1'!A28</f>
        <v>1.9.</v>
      </c>
      <c r="B29" s="130" t="str">
        <f>'Приложение 1'!B28</f>
        <v>Маршрутизатор Cisco ISR4431/K9</v>
      </c>
      <c r="C29" s="129" t="str">
        <f>'Приложение 1'!C28</f>
        <v>К_05</v>
      </c>
      <c r="D29" s="135">
        <f>'Приложение 2'!I27</f>
        <v>0.33852659130162582</v>
      </c>
      <c r="E29" s="135">
        <f>'Приложение 2'!N27</f>
        <v>0</v>
      </c>
      <c r="F29" s="31"/>
      <c r="G29" s="135">
        <f>'Приложение 2'!W27</f>
        <v>0</v>
      </c>
      <c r="H29" s="31"/>
      <c r="I29" s="31"/>
      <c r="J29" s="31"/>
      <c r="K29" s="31"/>
      <c r="L29" s="135">
        <f t="shared" si="8"/>
        <v>0</v>
      </c>
      <c r="M29" s="31"/>
      <c r="N29" s="135">
        <f>'Приложение 2'!X27</f>
        <v>0</v>
      </c>
      <c r="O29" s="31"/>
      <c r="P29" s="31"/>
      <c r="Q29" s="31"/>
      <c r="R29" s="31"/>
      <c r="S29" s="135">
        <f t="shared" si="9"/>
        <v>0</v>
      </c>
      <c r="T29" s="31"/>
      <c r="U29" s="135">
        <f>'Приложение 2'!Y27</f>
        <v>0</v>
      </c>
      <c r="V29" s="31"/>
      <c r="W29" s="31"/>
      <c r="X29" s="31"/>
      <c r="Y29" s="31"/>
      <c r="Z29" s="135">
        <f t="shared" si="3"/>
        <v>0</v>
      </c>
      <c r="AA29" s="31"/>
      <c r="AB29" s="135">
        <f>'Приложение 2'!Z27</f>
        <v>0.33852659130162582</v>
      </c>
      <c r="AC29" s="31"/>
      <c r="AD29" s="31"/>
      <c r="AE29" s="31"/>
      <c r="AF29" s="31"/>
      <c r="AG29" s="135">
        <f t="shared" si="10"/>
        <v>0.33852659130162582</v>
      </c>
      <c r="AH29" s="31"/>
      <c r="AI29" s="135">
        <f>'Приложение 2'!AA27</f>
        <v>0</v>
      </c>
      <c r="AJ29" s="31"/>
      <c r="AK29" s="31"/>
      <c r="AL29" s="31"/>
      <c r="AM29" s="31"/>
      <c r="AN29" s="135">
        <f t="shared" si="5"/>
        <v>0</v>
      </c>
      <c r="AO29" s="135">
        <f t="shared" si="11"/>
        <v>0</v>
      </c>
      <c r="AP29" s="135">
        <f t="shared" si="12"/>
        <v>0.33852659130162582</v>
      </c>
      <c r="AQ29" s="31"/>
      <c r="AR29" s="31"/>
      <c r="AS29" s="31"/>
      <c r="AT29" s="31"/>
      <c r="AU29" s="135">
        <f t="shared" si="13"/>
        <v>0.33852659130162582</v>
      </c>
      <c r="AV29" s="31"/>
      <c r="AW29" s="135">
        <f t="shared" si="14"/>
        <v>0</v>
      </c>
      <c r="AX29" s="31"/>
      <c r="AY29" s="31"/>
      <c r="AZ29" s="31"/>
      <c r="BA29" s="31"/>
      <c r="BB29" s="135">
        <f t="shared" si="7"/>
        <v>0</v>
      </c>
    </row>
    <row r="30" spans="1:54" s="34" customFormat="1" ht="18" customHeight="1" x14ac:dyDescent="0.25">
      <c r="A30" s="129" t="str">
        <f>'Приложение 1'!A29</f>
        <v>1.10.</v>
      </c>
      <c r="B30" s="130" t="str">
        <f>'Приложение 1'!B29</f>
        <v>Моноблок HP ProOne 440 G3 (1KN99EA)</v>
      </c>
      <c r="C30" s="129" t="str">
        <f>'Приложение 1'!C29</f>
        <v>К_06</v>
      </c>
      <c r="D30" s="135">
        <f>'Приложение 2'!I28</f>
        <v>1.8290616401353541</v>
      </c>
      <c r="E30" s="135">
        <f>'Приложение 2'!N28</f>
        <v>0</v>
      </c>
      <c r="F30" s="31"/>
      <c r="G30" s="135">
        <f>'Приложение 2'!W28</f>
        <v>0</v>
      </c>
      <c r="H30" s="31"/>
      <c r="I30" s="31"/>
      <c r="J30" s="31"/>
      <c r="K30" s="31"/>
      <c r="L30" s="135">
        <f t="shared" si="8"/>
        <v>0</v>
      </c>
      <c r="M30" s="31"/>
      <c r="N30" s="135">
        <f>'Приложение 2'!X28</f>
        <v>0</v>
      </c>
      <c r="O30" s="31"/>
      <c r="P30" s="31"/>
      <c r="Q30" s="31"/>
      <c r="R30" s="31"/>
      <c r="S30" s="135">
        <f t="shared" si="9"/>
        <v>0</v>
      </c>
      <c r="T30" s="31"/>
      <c r="U30" s="135">
        <f>'Приложение 2'!Y28</f>
        <v>0</v>
      </c>
      <c r="V30" s="31"/>
      <c r="W30" s="31"/>
      <c r="X30" s="31"/>
      <c r="Y30" s="31"/>
      <c r="Z30" s="135">
        <f t="shared" si="3"/>
        <v>0</v>
      </c>
      <c r="AA30" s="31"/>
      <c r="AB30" s="135">
        <f>'Приложение 2'!Z28</f>
        <v>1.8290616401353541</v>
      </c>
      <c r="AC30" s="31"/>
      <c r="AD30" s="31"/>
      <c r="AE30" s="31"/>
      <c r="AF30" s="31"/>
      <c r="AG30" s="135">
        <f t="shared" si="10"/>
        <v>1.8290616401353541</v>
      </c>
      <c r="AH30" s="31"/>
      <c r="AI30" s="135">
        <f>'Приложение 2'!AA28</f>
        <v>0</v>
      </c>
      <c r="AJ30" s="31"/>
      <c r="AK30" s="31"/>
      <c r="AL30" s="31"/>
      <c r="AM30" s="31"/>
      <c r="AN30" s="135">
        <f t="shared" si="5"/>
        <v>0</v>
      </c>
      <c r="AO30" s="135">
        <f t="shared" si="11"/>
        <v>0</v>
      </c>
      <c r="AP30" s="135">
        <f t="shared" si="12"/>
        <v>1.8290616401353541</v>
      </c>
      <c r="AQ30" s="31"/>
      <c r="AR30" s="31"/>
      <c r="AS30" s="31"/>
      <c r="AT30" s="31"/>
      <c r="AU30" s="135">
        <f t="shared" si="13"/>
        <v>1.8290616401353541</v>
      </c>
      <c r="AV30" s="31"/>
      <c r="AW30" s="135">
        <f t="shared" si="14"/>
        <v>0</v>
      </c>
      <c r="AX30" s="31"/>
      <c r="AY30" s="31"/>
      <c r="AZ30" s="31"/>
      <c r="BA30" s="31"/>
      <c r="BB30" s="135">
        <f t="shared" si="7"/>
        <v>0</v>
      </c>
    </row>
    <row r="31" spans="1:54" s="34" customFormat="1" ht="18" customHeight="1" x14ac:dyDescent="0.25">
      <c r="A31" s="129" t="str">
        <f>'Приложение 1'!A30</f>
        <v>1.11.</v>
      </c>
      <c r="B31" s="130" t="str">
        <f>'Приложение 1'!B30</f>
        <v>PowerEdge R740XD Server</v>
      </c>
      <c r="C31" s="129" t="str">
        <f>'Приложение 1'!C30</f>
        <v>К_07</v>
      </c>
      <c r="D31" s="135">
        <f>'Приложение 2'!I29</f>
        <v>2.2101396713160786</v>
      </c>
      <c r="E31" s="135">
        <f>'Приложение 2'!N29</f>
        <v>0</v>
      </c>
      <c r="F31" s="31"/>
      <c r="G31" s="135">
        <f>'Приложение 2'!W29</f>
        <v>0</v>
      </c>
      <c r="H31" s="31"/>
      <c r="I31" s="31"/>
      <c r="J31" s="31"/>
      <c r="K31" s="31"/>
      <c r="L31" s="135">
        <f t="shared" si="8"/>
        <v>0</v>
      </c>
      <c r="M31" s="31"/>
      <c r="N31" s="135">
        <f>'Приложение 2'!X29</f>
        <v>0</v>
      </c>
      <c r="O31" s="31"/>
      <c r="P31" s="31"/>
      <c r="Q31" s="31"/>
      <c r="R31" s="31"/>
      <c r="S31" s="135">
        <f t="shared" si="9"/>
        <v>0</v>
      </c>
      <c r="T31" s="31"/>
      <c r="U31" s="135">
        <f>'Приложение 2'!Y29</f>
        <v>0</v>
      </c>
      <c r="V31" s="31"/>
      <c r="W31" s="31"/>
      <c r="X31" s="31"/>
      <c r="Y31" s="31"/>
      <c r="Z31" s="135">
        <f t="shared" si="3"/>
        <v>0</v>
      </c>
      <c r="AA31" s="31"/>
      <c r="AB31" s="135">
        <f>'Приложение 2'!Z29</f>
        <v>2.2101396713160786</v>
      </c>
      <c r="AC31" s="31"/>
      <c r="AD31" s="31"/>
      <c r="AE31" s="31"/>
      <c r="AF31" s="31"/>
      <c r="AG31" s="135">
        <f t="shared" si="10"/>
        <v>2.2101396713160786</v>
      </c>
      <c r="AH31" s="31"/>
      <c r="AI31" s="135">
        <f>'Приложение 2'!AA29</f>
        <v>0</v>
      </c>
      <c r="AJ31" s="31"/>
      <c r="AK31" s="31"/>
      <c r="AL31" s="31"/>
      <c r="AM31" s="31"/>
      <c r="AN31" s="135">
        <f t="shared" si="5"/>
        <v>0</v>
      </c>
      <c r="AO31" s="135">
        <f t="shared" si="11"/>
        <v>0</v>
      </c>
      <c r="AP31" s="135">
        <f t="shared" si="12"/>
        <v>2.2101396713160786</v>
      </c>
      <c r="AQ31" s="31"/>
      <c r="AR31" s="31"/>
      <c r="AS31" s="31"/>
      <c r="AT31" s="31"/>
      <c r="AU31" s="135">
        <f t="shared" si="13"/>
        <v>2.2101396713160786</v>
      </c>
      <c r="AV31" s="31"/>
      <c r="AW31" s="135">
        <f t="shared" si="14"/>
        <v>0</v>
      </c>
      <c r="AX31" s="31"/>
      <c r="AY31" s="31"/>
      <c r="AZ31" s="31"/>
      <c r="BA31" s="31"/>
      <c r="BB31" s="135">
        <f t="shared" si="7"/>
        <v>0</v>
      </c>
    </row>
    <row r="32" spans="1:54" s="128" customFormat="1" ht="31.5" x14ac:dyDescent="0.25">
      <c r="A32" s="131">
        <f>'Приложение 1'!A31</f>
        <v>2</v>
      </c>
      <c r="B32" s="132" t="str">
        <f>'Приложение 1'!B31</f>
        <v>Оснащение интеллектуальной системой учета</v>
      </c>
      <c r="C32" s="131"/>
      <c r="D32" s="136">
        <f>SUM(D33:D33)</f>
        <v>577.97820243756905</v>
      </c>
      <c r="E32" s="136">
        <f>SUM(E33:E33)</f>
        <v>323.44603789296264</v>
      </c>
      <c r="F32" s="136">
        <f>SUM(F33:F33)</f>
        <v>0</v>
      </c>
      <c r="G32" s="136">
        <f>SUM(G33:G33)</f>
        <v>11.136645416666667</v>
      </c>
      <c r="H32" s="134"/>
      <c r="I32" s="134"/>
      <c r="J32" s="134"/>
      <c r="K32" s="134"/>
      <c r="L32" s="136">
        <f>SUM(L33:L33)</f>
        <v>11.136645416666667</v>
      </c>
      <c r="M32" s="136">
        <f>SUM(M33:M33)</f>
        <v>0</v>
      </c>
      <c r="N32" s="136">
        <f>SUM(N33:N33)</f>
        <v>276.55659819233341</v>
      </c>
      <c r="O32" s="134"/>
      <c r="P32" s="134"/>
      <c r="Q32" s="134"/>
      <c r="R32" s="134"/>
      <c r="S32" s="136">
        <f>SUM(S33:S33)</f>
        <v>276.55659819233341</v>
      </c>
      <c r="T32" s="136">
        <f>SUM(T33:T33)</f>
        <v>0</v>
      </c>
      <c r="U32" s="136">
        <f>SUM(U33:U33)</f>
        <v>145.42398316889998</v>
      </c>
      <c r="V32" s="134"/>
      <c r="W32" s="134"/>
      <c r="X32" s="134"/>
      <c r="Y32" s="134"/>
      <c r="Z32" s="136">
        <f>SUM(Z33:Z33)</f>
        <v>145.42398316889998</v>
      </c>
      <c r="AA32" s="136">
        <f>SUM(AA33:AA33)</f>
        <v>0</v>
      </c>
      <c r="AB32" s="136">
        <f>SUM(AB33:AB33)</f>
        <v>290.28495882856896</v>
      </c>
      <c r="AC32" s="134"/>
      <c r="AD32" s="134"/>
      <c r="AE32" s="134"/>
      <c r="AF32" s="134"/>
      <c r="AG32" s="136">
        <f>SUM(AG33:AG33)</f>
        <v>290.28495882856896</v>
      </c>
      <c r="AH32" s="136">
        <f>SUM(AH33:AH33)</f>
        <v>0</v>
      </c>
      <c r="AI32" s="136">
        <f>SUM(AI33:AI33)</f>
        <v>166.885409307396</v>
      </c>
      <c r="AJ32" s="134"/>
      <c r="AK32" s="134"/>
      <c r="AL32" s="134"/>
      <c r="AM32" s="134"/>
      <c r="AN32" s="136">
        <f>SUM(AN33:AN33)</f>
        <v>166.885409307396</v>
      </c>
      <c r="AO32" s="136">
        <f>SUM(AO33:AO33)</f>
        <v>0</v>
      </c>
      <c r="AP32" s="136">
        <f>SUM(AP33:AP33)</f>
        <v>577.97820243756905</v>
      </c>
      <c r="AQ32" s="134"/>
      <c r="AR32" s="134"/>
      <c r="AS32" s="134"/>
      <c r="AT32" s="134"/>
      <c r="AU32" s="136">
        <f>SUM(AU33:AU33)</f>
        <v>577.97820243756905</v>
      </c>
      <c r="AV32" s="136">
        <f>SUM(AV33:AV33)</f>
        <v>0</v>
      </c>
      <c r="AW32" s="136">
        <f>SUM(AW33:AW33)</f>
        <v>323.44603789296269</v>
      </c>
      <c r="AX32" s="134"/>
      <c r="AY32" s="134"/>
      <c r="AZ32" s="134"/>
      <c r="BA32" s="134"/>
      <c r="BB32" s="136">
        <f>SUM(BB33:BB33)</f>
        <v>323.44603789296269</v>
      </c>
    </row>
    <row r="33" spans="1:59" s="34" customFormat="1" ht="31.5" x14ac:dyDescent="0.25">
      <c r="A33" s="129" t="str">
        <f>'Приложение 1'!A32</f>
        <v>2.1.</v>
      </c>
      <c r="B33" s="130" t="str">
        <f>'Приложение 1'!B32</f>
        <v xml:space="preserve">Оборудование многоквартирных жилых домов интеллектуальной системой учета </v>
      </c>
      <c r="C33" s="129" t="str">
        <f>'Приложение 1'!C32</f>
        <v>K_S05</v>
      </c>
      <c r="D33" s="135">
        <f>'Приложение 2'!I31</f>
        <v>577.97820243756905</v>
      </c>
      <c r="E33" s="135">
        <f>'Приложение 2'!N31</f>
        <v>323.44603789296264</v>
      </c>
      <c r="F33" s="31"/>
      <c r="G33" s="135">
        <f>'Приложение 2'!W31</f>
        <v>11.136645416666667</v>
      </c>
      <c r="H33" s="31"/>
      <c r="I33" s="31"/>
      <c r="J33" s="31"/>
      <c r="K33" s="31"/>
      <c r="L33" s="135">
        <f>G33</f>
        <v>11.136645416666667</v>
      </c>
      <c r="M33" s="31"/>
      <c r="N33" s="135">
        <f>'Приложение 2'!X31</f>
        <v>276.55659819233341</v>
      </c>
      <c r="O33" s="31"/>
      <c r="P33" s="31"/>
      <c r="Q33" s="31"/>
      <c r="R33" s="31"/>
      <c r="S33" s="135">
        <f>N33</f>
        <v>276.55659819233341</v>
      </c>
      <c r="T33" s="31"/>
      <c r="U33" s="135">
        <f>'Приложение 2'!Y31</f>
        <v>145.42398316889998</v>
      </c>
      <c r="V33" s="31"/>
      <c r="W33" s="31"/>
      <c r="X33" s="31"/>
      <c r="Y33" s="31"/>
      <c r="Z33" s="135">
        <f>U33</f>
        <v>145.42398316889998</v>
      </c>
      <c r="AA33" s="31"/>
      <c r="AB33" s="135">
        <f>'Приложение 2'!Z31</f>
        <v>290.28495882856896</v>
      </c>
      <c r="AC33" s="31"/>
      <c r="AD33" s="31"/>
      <c r="AE33" s="31"/>
      <c r="AF33" s="31"/>
      <c r="AG33" s="135">
        <f>AB33</f>
        <v>290.28495882856896</v>
      </c>
      <c r="AH33" s="31"/>
      <c r="AI33" s="135">
        <f>'Приложение 2'!AA31</f>
        <v>166.885409307396</v>
      </c>
      <c r="AJ33" s="31"/>
      <c r="AK33" s="31"/>
      <c r="AL33" s="31"/>
      <c r="AM33" s="31"/>
      <c r="AN33" s="135">
        <f>AI33</f>
        <v>166.885409307396</v>
      </c>
      <c r="AO33" s="135">
        <f>AA33+M33+F33</f>
        <v>0</v>
      </c>
      <c r="AP33" s="135">
        <f>AB33+N33+G33</f>
        <v>577.97820243756905</v>
      </c>
      <c r="AQ33" s="31"/>
      <c r="AR33" s="31"/>
      <c r="AS33" s="31"/>
      <c r="AT33" s="31"/>
      <c r="AU33" s="135">
        <f>AP33</f>
        <v>577.97820243756905</v>
      </c>
      <c r="AV33" s="31"/>
      <c r="AW33" s="135">
        <f>AI33+U33+G33</f>
        <v>323.44603789296269</v>
      </c>
      <c r="AX33" s="31"/>
      <c r="AY33" s="31"/>
      <c r="AZ33" s="31"/>
      <c r="BA33" s="31"/>
      <c r="BB33" s="135">
        <f>AW33</f>
        <v>323.44603789296269</v>
      </c>
    </row>
    <row r="34" spans="1:59" s="128" customFormat="1" outlineLevel="1" x14ac:dyDescent="0.25">
      <c r="A34" s="131">
        <f>'Приложение 1'!A33</f>
        <v>3</v>
      </c>
      <c r="B34" s="132" t="str">
        <f>'Приложение 1'!B33</f>
        <v>Иные проекты</v>
      </c>
      <c r="C34" s="131"/>
      <c r="D34" s="136">
        <f>D33</f>
        <v>577.97820243756905</v>
      </c>
      <c r="E34" s="136">
        <f>SUM(E35:E36)</f>
        <v>0.59440150999999997</v>
      </c>
      <c r="F34" s="136">
        <f>SUM(F35:F36)</f>
        <v>0</v>
      </c>
      <c r="G34" s="136">
        <f>G33</f>
        <v>11.136645416666667</v>
      </c>
      <c r="H34" s="134"/>
      <c r="I34" s="134"/>
      <c r="J34" s="134"/>
      <c r="K34" s="134"/>
      <c r="L34" s="136">
        <f>L33</f>
        <v>11.136645416666667</v>
      </c>
      <c r="M34" s="136">
        <f>SUM(M35:M36)</f>
        <v>0</v>
      </c>
      <c r="N34" s="136">
        <f>N32</f>
        <v>276.55659819233341</v>
      </c>
      <c r="O34" s="134"/>
      <c r="P34" s="134"/>
      <c r="Q34" s="134"/>
      <c r="R34" s="134"/>
      <c r="S34" s="136">
        <f>S32</f>
        <v>276.55659819233341</v>
      </c>
      <c r="T34" s="136">
        <f>SUM(T35:T36)</f>
        <v>0</v>
      </c>
      <c r="U34" s="136">
        <f>SUM(U35:U36)</f>
        <v>0.59440150999999997</v>
      </c>
      <c r="V34" s="134"/>
      <c r="W34" s="134"/>
      <c r="X34" s="134"/>
      <c r="Y34" s="134"/>
      <c r="Z34" s="136">
        <f>SUM(Z35:Z36)</f>
        <v>0.59440150999999997</v>
      </c>
      <c r="AA34" s="136">
        <f>SUM(AA35:AA36)</f>
        <v>0</v>
      </c>
      <c r="AB34" s="136">
        <f>AB32</f>
        <v>290.28495882856896</v>
      </c>
      <c r="AC34" s="134"/>
      <c r="AD34" s="134"/>
      <c r="AE34" s="134"/>
      <c r="AF34" s="134"/>
      <c r="AG34" s="136">
        <f>AG32</f>
        <v>290.28495882856896</v>
      </c>
      <c r="AH34" s="136">
        <f>SUM(AH35:AH36)</f>
        <v>0</v>
      </c>
      <c r="AI34" s="136">
        <f>SUM(AI35:AI36)</f>
        <v>0</v>
      </c>
      <c r="AJ34" s="134"/>
      <c r="AK34" s="134"/>
      <c r="AL34" s="134"/>
      <c r="AM34" s="134"/>
      <c r="AN34" s="136">
        <f>SUM(AN35:AN36)</f>
        <v>0</v>
      </c>
      <c r="AO34" s="136">
        <f>SUM(AO35:AO36)</f>
        <v>0</v>
      </c>
      <c r="AP34" s="136">
        <f>AP32</f>
        <v>577.97820243756905</v>
      </c>
      <c r="AQ34" s="134"/>
      <c r="AR34" s="134"/>
      <c r="AS34" s="134"/>
      <c r="AT34" s="134"/>
      <c r="AU34" s="136">
        <f>AU32</f>
        <v>577.97820243756905</v>
      </c>
      <c r="AV34" s="136">
        <f>SUM(AV35:AV36)</f>
        <v>0</v>
      </c>
      <c r="AW34" s="136">
        <f>SUM(AW35:AW36)</f>
        <v>0.59440150999999997</v>
      </c>
      <c r="AX34" s="134"/>
      <c r="AY34" s="134"/>
      <c r="AZ34" s="134"/>
      <c r="BA34" s="134"/>
      <c r="BB34" s="136">
        <f>SUM(BB35:BB36)</f>
        <v>0.59440150999999997</v>
      </c>
    </row>
    <row r="35" spans="1:59" s="34" customFormat="1" outlineLevel="1" x14ac:dyDescent="0.25">
      <c r="A35" s="129" t="str">
        <f>'Приложение 1'!A34</f>
        <v>3.1.</v>
      </c>
      <c r="B35" s="130" t="str">
        <f>'Приложение 1'!B34</f>
        <v>Информационно-платежный терминал</v>
      </c>
      <c r="C35" s="129" t="str">
        <f>'Приложение 1'!C34</f>
        <v>L_CАЭС.01</v>
      </c>
      <c r="D35" s="135">
        <f>'Приложение 2'!I33</f>
        <v>0</v>
      </c>
      <c r="E35" s="135">
        <f>'Приложение 2'!N33</f>
        <v>0.41041192666666665</v>
      </c>
      <c r="F35" s="31"/>
      <c r="G35" s="135">
        <f>'Приложение 2'!W33</f>
        <v>0</v>
      </c>
      <c r="H35" s="31"/>
      <c r="I35" s="31"/>
      <c r="J35" s="31"/>
      <c r="K35" s="31"/>
      <c r="L35" s="135">
        <f t="shared" ref="L35" si="15">G35</f>
        <v>0</v>
      </c>
      <c r="M35" s="31"/>
      <c r="N35" s="135">
        <f>'Приложение 2'!X33</f>
        <v>0</v>
      </c>
      <c r="O35" s="31"/>
      <c r="P35" s="31"/>
      <c r="Q35" s="31"/>
      <c r="R35" s="31"/>
      <c r="S35" s="135">
        <f t="shared" ref="S35" si="16">N35</f>
        <v>0</v>
      </c>
      <c r="T35" s="31"/>
      <c r="U35" s="135">
        <f>'Приложение 2'!Y33</f>
        <v>0.41041192666666665</v>
      </c>
      <c r="V35" s="31"/>
      <c r="W35" s="31"/>
      <c r="X35" s="31"/>
      <c r="Y35" s="31"/>
      <c r="Z35" s="135">
        <f t="shared" ref="Z35:Z36" si="17">U35</f>
        <v>0.41041192666666665</v>
      </c>
      <c r="AA35" s="31"/>
      <c r="AB35" s="135">
        <f>'Приложение 2'!Z33</f>
        <v>0</v>
      </c>
      <c r="AC35" s="31"/>
      <c r="AD35" s="31"/>
      <c r="AE35" s="31"/>
      <c r="AF35" s="31"/>
      <c r="AG35" s="135">
        <f t="shared" ref="AG35" si="18">AB35</f>
        <v>0</v>
      </c>
      <c r="AH35" s="31"/>
      <c r="AI35" s="135">
        <f>'Приложение 2'!AA33</f>
        <v>0</v>
      </c>
      <c r="AJ35" s="31"/>
      <c r="AK35" s="31"/>
      <c r="AL35" s="31"/>
      <c r="AM35" s="31"/>
      <c r="AN35" s="135">
        <f t="shared" ref="AN35:AN36" si="19">AI35</f>
        <v>0</v>
      </c>
      <c r="AO35" s="135">
        <f t="shared" ref="AO35:AP36" si="20">AA35+M35+F35</f>
        <v>0</v>
      </c>
      <c r="AP35" s="135">
        <f t="shared" si="20"/>
        <v>0</v>
      </c>
      <c r="AQ35" s="31"/>
      <c r="AR35" s="31"/>
      <c r="AS35" s="31"/>
      <c r="AT35" s="31"/>
      <c r="AU35" s="135">
        <f t="shared" ref="AU35" si="21">AP35</f>
        <v>0</v>
      </c>
      <c r="AV35" s="31"/>
      <c r="AW35" s="135">
        <f t="shared" ref="AW35:AW36" si="22">AI35+U35+G35</f>
        <v>0.41041192666666665</v>
      </c>
      <c r="AX35" s="31"/>
      <c r="AY35" s="31"/>
      <c r="AZ35" s="31"/>
      <c r="BA35" s="31"/>
      <c r="BB35" s="135">
        <f t="shared" ref="BB35:BB36" si="23">AW35</f>
        <v>0.41041192666666665</v>
      </c>
    </row>
    <row r="36" spans="1:59" s="34" customFormat="1" outlineLevel="1" x14ac:dyDescent="0.25">
      <c r="A36" s="129" t="str">
        <f>'Приложение 1'!A35</f>
        <v>3.2.</v>
      </c>
      <c r="B36" s="130" t="str">
        <f>'Приложение 1'!B35</f>
        <v>Робот-тренажер "Гоша"</v>
      </c>
      <c r="C36" s="129" t="str">
        <f>'Приложение 1'!C35</f>
        <v>L_CАЭС.02</v>
      </c>
      <c r="D36" s="135">
        <f>'Приложение 2'!I34</f>
        <v>0</v>
      </c>
      <c r="E36" s="135">
        <f>'Приложение 2'!N34</f>
        <v>0.18398958333333332</v>
      </c>
      <c r="F36" s="31"/>
      <c r="G36" s="135">
        <f>'Приложение 2'!W34</f>
        <v>0</v>
      </c>
      <c r="H36" s="31"/>
      <c r="I36" s="31"/>
      <c r="J36" s="31"/>
      <c r="K36" s="31"/>
      <c r="L36" s="135">
        <f t="shared" ref="L36" si="24">G36</f>
        <v>0</v>
      </c>
      <c r="M36" s="31"/>
      <c r="N36" s="135">
        <f>'Приложение 2'!X34</f>
        <v>0</v>
      </c>
      <c r="O36" s="31"/>
      <c r="P36" s="31"/>
      <c r="Q36" s="31"/>
      <c r="R36" s="31"/>
      <c r="S36" s="135">
        <f t="shared" ref="S36" si="25">N36</f>
        <v>0</v>
      </c>
      <c r="T36" s="31"/>
      <c r="U36" s="135">
        <f>'Приложение 2'!Y34</f>
        <v>0.18398958333333332</v>
      </c>
      <c r="V36" s="31"/>
      <c r="W36" s="31"/>
      <c r="X36" s="31"/>
      <c r="Y36" s="31"/>
      <c r="Z36" s="135">
        <f t="shared" si="17"/>
        <v>0.18398958333333332</v>
      </c>
      <c r="AA36" s="31"/>
      <c r="AB36" s="135">
        <f>'Приложение 2'!Z34</f>
        <v>0</v>
      </c>
      <c r="AC36" s="31"/>
      <c r="AD36" s="31"/>
      <c r="AE36" s="31"/>
      <c r="AF36" s="31"/>
      <c r="AG36" s="135">
        <f t="shared" ref="AG36" si="26">AB36</f>
        <v>0</v>
      </c>
      <c r="AH36" s="31"/>
      <c r="AI36" s="135">
        <f>'Приложение 2'!AA34</f>
        <v>0</v>
      </c>
      <c r="AJ36" s="31"/>
      <c r="AK36" s="31"/>
      <c r="AL36" s="31"/>
      <c r="AM36" s="31"/>
      <c r="AN36" s="135">
        <f t="shared" si="19"/>
        <v>0</v>
      </c>
      <c r="AO36" s="135">
        <f t="shared" si="20"/>
        <v>0</v>
      </c>
      <c r="AP36" s="135">
        <f t="shared" si="20"/>
        <v>0</v>
      </c>
      <c r="AQ36" s="31"/>
      <c r="AR36" s="31"/>
      <c r="AS36" s="31"/>
      <c r="AT36" s="31"/>
      <c r="AU36" s="135">
        <f t="shared" ref="AU36" si="27">AP36</f>
        <v>0</v>
      </c>
      <c r="AV36" s="31"/>
      <c r="AW36" s="135">
        <f t="shared" si="22"/>
        <v>0.18398958333333332</v>
      </c>
      <c r="AX36" s="31"/>
      <c r="AY36" s="31"/>
      <c r="AZ36" s="31"/>
      <c r="BA36" s="31"/>
      <c r="BB36" s="135">
        <f t="shared" si="23"/>
        <v>0.18398958333333332</v>
      </c>
    </row>
    <row r="37" spans="1:59" s="128" customFormat="1" x14ac:dyDescent="0.25">
      <c r="A37" s="131"/>
      <c r="B37" s="132" t="str">
        <f>'Приложение 1'!B36</f>
        <v>ИТОГО</v>
      </c>
      <c r="C37" s="133"/>
      <c r="D37" s="136">
        <f>D20+D32+D34</f>
        <v>1167.1863685288295</v>
      </c>
      <c r="E37" s="136">
        <f>E20+E32+E34</f>
        <v>330.35725419194694</v>
      </c>
      <c r="F37" s="136">
        <f>F20+F32+F34</f>
        <v>0</v>
      </c>
      <c r="G37" s="136">
        <f>G20+G32+G34</f>
        <v>23.073834457303469</v>
      </c>
      <c r="H37" s="134"/>
      <c r="I37" s="134"/>
      <c r="J37" s="134"/>
      <c r="K37" s="134"/>
      <c r="L37" s="136">
        <f>L20+L32+L34</f>
        <v>23.073834457303469</v>
      </c>
      <c r="M37" s="136">
        <f>M20+M32+M34</f>
        <v>0</v>
      </c>
      <c r="N37" s="136">
        <f>N20+N32+N34</f>
        <v>558.10276113630107</v>
      </c>
      <c r="O37" s="134"/>
      <c r="P37" s="134"/>
      <c r="Q37" s="134"/>
      <c r="R37" s="134"/>
      <c r="S37" s="136">
        <f>S20+S32+S34</f>
        <v>558.10276113630107</v>
      </c>
      <c r="T37" s="136">
        <f>T20+T32+T34</f>
        <v>0</v>
      </c>
      <c r="U37" s="136">
        <f>U20+U32+U34</f>
        <v>151.01132652860304</v>
      </c>
      <c r="V37" s="134"/>
      <c r="W37" s="134"/>
      <c r="X37" s="134"/>
      <c r="Y37" s="134"/>
      <c r="Z37" s="136">
        <f>Z20+Z32+Z34</f>
        <v>151.01132652860304</v>
      </c>
      <c r="AA37" s="136">
        <f>AA20+AA32+AA34</f>
        <v>0</v>
      </c>
      <c r="AB37" s="136">
        <f>AB20+AB32+AB34</f>
        <v>586.0097729352251</v>
      </c>
      <c r="AC37" s="134"/>
      <c r="AD37" s="134"/>
      <c r="AE37" s="134"/>
      <c r="AF37" s="134"/>
      <c r="AG37" s="136">
        <f>AG20+AG32+AG34</f>
        <v>586.0097729352251</v>
      </c>
      <c r="AH37" s="136">
        <f>AH20+AH32+AH34</f>
        <v>0</v>
      </c>
      <c r="AI37" s="136">
        <f>AI20+AI32+AI34</f>
        <v>167.40873862270712</v>
      </c>
      <c r="AJ37" s="134"/>
      <c r="AK37" s="134"/>
      <c r="AL37" s="134"/>
      <c r="AM37" s="134"/>
      <c r="AN37" s="136">
        <f>AN20+AN32+AN34</f>
        <v>167.40873862270712</v>
      </c>
      <c r="AO37" s="136">
        <f>AO20+AO32+AO34</f>
        <v>0</v>
      </c>
      <c r="AP37" s="136">
        <f>AP20+AP32+AP34</f>
        <v>1167.1863685288295</v>
      </c>
      <c r="AQ37" s="134"/>
      <c r="AR37" s="134"/>
      <c r="AS37" s="134"/>
      <c r="AT37" s="134"/>
      <c r="AU37" s="136">
        <f>AU20+AU32+AU34</f>
        <v>1167.1863685288295</v>
      </c>
      <c r="AV37" s="136">
        <f>AV20+AV32+AV34</f>
        <v>0</v>
      </c>
      <c r="AW37" s="136">
        <f>AW20+AW32+AW34</f>
        <v>330.35725419194699</v>
      </c>
      <c r="AX37" s="134"/>
      <c r="AY37" s="134"/>
      <c r="AZ37" s="134"/>
      <c r="BA37" s="134"/>
      <c r="BB37" s="136">
        <f>BB20+BB32+BB34</f>
        <v>330.35725419194699</v>
      </c>
    </row>
    <row r="38" spans="1:59" s="34" customFormat="1" x14ac:dyDescent="0.25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</row>
    <row r="39" spans="1:59" s="34" customFormat="1" ht="55.5" customHeight="1" outlineLevel="1" x14ac:dyDescent="0.25">
      <c r="A39" s="224" t="s">
        <v>187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</row>
    <row r="40" spans="1:59" s="34" customFormat="1" ht="55.5" customHeight="1" outlineLevel="1" x14ac:dyDescent="0.25">
      <c r="A40" s="221" t="s">
        <v>186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</row>
    <row r="41" spans="1:59" ht="38.25" customHeight="1" outlineLevel="1" x14ac:dyDescent="0.25">
      <c r="A41" s="221" t="s">
        <v>183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</row>
    <row r="42" spans="1:59" ht="20.25" customHeight="1" outlineLevel="1" x14ac:dyDescent="0.25">
      <c r="A42" s="222" t="s">
        <v>144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</row>
    <row r="43" spans="1:59" ht="19.5" customHeight="1" outlineLevel="1" x14ac:dyDescent="0.25">
      <c r="A43" s="222" t="s">
        <v>181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</row>
    <row r="44" spans="1:59" ht="20.25" customHeight="1" outlineLevel="1" x14ac:dyDescent="0.25">
      <c r="A44" s="222" t="s">
        <v>145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</row>
    <row r="45" spans="1:59" ht="46.5" customHeight="1" outlineLevel="1" x14ac:dyDescent="0.25">
      <c r="A45" s="209" t="s">
        <v>184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</row>
  </sheetData>
  <mergeCells count="37">
    <mergeCell ref="A8:S8"/>
    <mergeCell ref="A9:S9"/>
    <mergeCell ref="A11:S11"/>
    <mergeCell ref="A12:S12"/>
    <mergeCell ref="A13:AU13"/>
    <mergeCell ref="A14:A18"/>
    <mergeCell ref="B14:B18"/>
    <mergeCell ref="C14:C18"/>
    <mergeCell ref="AA16:AG16"/>
    <mergeCell ref="A39:AU39"/>
    <mergeCell ref="AO15:BB15"/>
    <mergeCell ref="AO16:AU16"/>
    <mergeCell ref="AP17:AU17"/>
    <mergeCell ref="N17:S17"/>
    <mergeCell ref="D17:D18"/>
    <mergeCell ref="F15:L15"/>
    <mergeCell ref="A40:AU40"/>
    <mergeCell ref="A42:AU42"/>
    <mergeCell ref="A43:AU43"/>
    <mergeCell ref="A44:AU44"/>
    <mergeCell ref="A41:AH41"/>
    <mergeCell ref="A45:AG45"/>
    <mergeCell ref="AB17:AG17"/>
    <mergeCell ref="G17:L17"/>
    <mergeCell ref="F16:L16"/>
    <mergeCell ref="M16:S16"/>
    <mergeCell ref="D14:E16"/>
    <mergeCell ref="E17:E18"/>
    <mergeCell ref="T16:Z16"/>
    <mergeCell ref="U17:Z17"/>
    <mergeCell ref="M15:Z15"/>
    <mergeCell ref="F14:BB14"/>
    <mergeCell ref="AH16:AN16"/>
    <mergeCell ref="AI17:AN17"/>
    <mergeCell ref="AA15:AN15"/>
    <mergeCell ref="AV16:BB16"/>
    <mergeCell ref="AW17:BB17"/>
  </mergeCells>
  <pageMargins left="0.59055118110236227" right="0.23622047244094491" top="0.39370078740157483" bottom="0.31496062992125984" header="0.23622047244094491" footer="0.15748031496062992"/>
  <pageSetup paperSize="8" scale="60" fitToWidth="2" orientation="landscape" r:id="rId1"/>
  <headerFooter differentOddEven="1" scaleWithDoc="0" alignWithMargins="0">
    <oddHeader>&amp;C5</oddHeader>
    <evenHeader>&amp;C6</evenHeader>
    <firstHeader>&amp;C5</firstHeader>
  </headerFooter>
  <colBreaks count="1" manualBreakCount="1">
    <brk id="34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3"/>
  <sheetViews>
    <sheetView view="pageBreakPreview" topLeftCell="R1" zoomScale="60" zoomScaleNormal="70" workbookViewId="0">
      <selection activeCell="A8" sqref="A8:AE8"/>
    </sheetView>
  </sheetViews>
  <sheetFormatPr defaultColWidth="9" defaultRowHeight="15.75" outlineLevelRow="1" x14ac:dyDescent="0.25"/>
  <cols>
    <col min="1" max="1" width="9" style="27" customWidth="1"/>
    <col min="2" max="2" width="40.875" style="27" customWidth="1"/>
    <col min="3" max="3" width="13.625" style="27" customWidth="1"/>
    <col min="4" max="4" width="5.25" style="27" customWidth="1"/>
    <col min="5" max="5" width="5" style="27" bestFit="1" customWidth="1"/>
    <col min="6" max="7" width="6" style="27" customWidth="1"/>
    <col min="8" max="9" width="5" style="27" bestFit="1" customWidth="1"/>
    <col min="10" max="10" width="8.75" style="27" customWidth="1"/>
    <col min="11" max="16" width="5.25" style="163" customWidth="1"/>
    <col min="17" max="17" width="9.625" style="163" customWidth="1"/>
    <col min="18" max="19" width="5" style="27" bestFit="1" customWidth="1"/>
    <col min="20" max="21" width="6" style="27" customWidth="1"/>
    <col min="22" max="23" width="5" style="27" bestFit="1" customWidth="1"/>
    <col min="24" max="24" width="8.25" style="27" customWidth="1"/>
    <col min="25" max="26" width="5" style="27" bestFit="1" customWidth="1"/>
    <col min="27" max="28" width="6" style="27" customWidth="1"/>
    <col min="29" max="30" width="5" style="27" bestFit="1" customWidth="1"/>
    <col min="31" max="31" width="10.5" style="27" customWidth="1"/>
    <col min="32" max="37" width="5.375" style="163" customWidth="1"/>
    <col min="38" max="38" width="10.125" style="163" customWidth="1"/>
    <col min="39" max="40" width="5" style="113" bestFit="1" customWidth="1"/>
    <col min="41" max="42" width="6" style="113" customWidth="1"/>
    <col min="43" max="44" width="5" style="113" bestFit="1" customWidth="1"/>
    <col min="45" max="45" width="9.375" style="113" customWidth="1"/>
    <col min="46" max="51" width="5.5" style="163" customWidth="1"/>
    <col min="52" max="52" width="7.5" style="163" customWidth="1"/>
    <col min="53" max="54" width="5" style="27" bestFit="1" customWidth="1"/>
    <col min="55" max="56" width="6" style="27" customWidth="1"/>
    <col min="57" max="58" width="5" style="27" bestFit="1" customWidth="1"/>
    <col min="59" max="59" width="10.75" style="27" customWidth="1"/>
    <col min="60" max="60" width="7.125" style="145" customWidth="1"/>
    <col min="61" max="61" width="5" style="27" customWidth="1"/>
    <col min="62" max="65" width="5" style="1" customWidth="1"/>
    <col min="66" max="66" width="8.375" style="1" customWidth="1"/>
    <col min="67" max="69" width="5" style="1" customWidth="1"/>
    <col min="70" max="16384" width="9" style="1"/>
  </cols>
  <sheetData>
    <row r="1" spans="1:66" ht="18.75" x14ac:dyDescent="0.25">
      <c r="A1" s="58"/>
      <c r="B1" s="59"/>
      <c r="C1" s="59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55"/>
      <c r="BB1" s="55"/>
      <c r="BC1" s="55"/>
      <c r="BD1" s="55"/>
      <c r="BG1" s="48"/>
    </row>
    <row r="2" spans="1:66" s="34" customFormat="1" ht="18.75" x14ac:dyDescent="0.3">
      <c r="A2" s="58"/>
      <c r="B2" s="59"/>
      <c r="C2" s="59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105" t="s">
        <v>314</v>
      </c>
      <c r="AI2" s="105"/>
      <c r="AJ2" s="105"/>
      <c r="AK2" s="105"/>
      <c r="AL2" s="173"/>
      <c r="AM2" s="173"/>
      <c r="AN2" s="173"/>
      <c r="AO2" s="173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55"/>
      <c r="BB2" s="55"/>
      <c r="BC2" s="55"/>
      <c r="BD2" s="55"/>
      <c r="BE2" s="173"/>
      <c r="BF2" s="173"/>
      <c r="BG2" s="48"/>
      <c r="BH2" s="173"/>
      <c r="BI2" s="173"/>
    </row>
    <row r="3" spans="1:66" s="34" customFormat="1" ht="18.75" x14ac:dyDescent="0.3">
      <c r="A3" s="58"/>
      <c r="B3" s="59"/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105" t="s">
        <v>306</v>
      </c>
      <c r="AI3" s="105"/>
      <c r="AJ3" s="105"/>
      <c r="AK3" s="105"/>
      <c r="AL3" s="173"/>
      <c r="AM3" s="173"/>
      <c r="AN3" s="173"/>
      <c r="AO3" s="173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55"/>
      <c r="BB3" s="55"/>
      <c r="BC3" s="55"/>
      <c r="BD3" s="55"/>
      <c r="BE3" s="173"/>
      <c r="BF3" s="173"/>
      <c r="BG3" s="48"/>
      <c r="BH3" s="173"/>
      <c r="BI3" s="173"/>
    </row>
    <row r="4" spans="1:66" s="34" customFormat="1" ht="18.75" x14ac:dyDescent="0.3">
      <c r="A4" s="58"/>
      <c r="B4" s="59"/>
      <c r="C4" s="59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105" t="s">
        <v>307</v>
      </c>
      <c r="AI4" s="105"/>
      <c r="AJ4" s="105"/>
      <c r="AK4" s="105"/>
      <c r="AL4" s="173"/>
      <c r="AM4" s="173"/>
      <c r="AN4" s="173"/>
      <c r="AO4" s="173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55"/>
      <c r="BB4" s="55"/>
      <c r="BC4" s="55"/>
      <c r="BD4" s="55"/>
      <c r="BE4" s="173"/>
      <c r="BF4" s="173"/>
      <c r="BG4" s="48"/>
      <c r="BH4" s="173"/>
      <c r="BI4" s="173"/>
    </row>
    <row r="5" spans="1:66" s="34" customFormat="1" ht="18.75" x14ac:dyDescent="0.3">
      <c r="A5" s="58"/>
      <c r="B5" s="59"/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105" t="s">
        <v>308</v>
      </c>
      <c r="AI5" s="105"/>
      <c r="AJ5" s="105"/>
      <c r="AK5" s="105"/>
      <c r="AL5" s="173"/>
      <c r="AM5" s="173"/>
      <c r="AN5" s="173"/>
      <c r="AO5" s="173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55"/>
      <c r="BB5" s="55"/>
      <c r="BC5" s="55"/>
      <c r="BD5" s="55"/>
      <c r="BE5" s="173"/>
      <c r="BF5" s="173"/>
      <c r="BG5" s="48"/>
      <c r="BH5" s="173"/>
      <c r="BI5" s="173"/>
    </row>
    <row r="6" spans="1:66" ht="18.75" x14ac:dyDescent="0.3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105" t="s">
        <v>309</v>
      </c>
      <c r="AI6" s="105"/>
      <c r="AJ6" s="105"/>
      <c r="AK6" s="105"/>
      <c r="AL6" s="173"/>
      <c r="AM6" s="173"/>
      <c r="AN6" s="173"/>
      <c r="AO6" s="173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49"/>
    </row>
    <row r="7" spans="1:66" ht="18.75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105" t="s">
        <v>317</v>
      </c>
      <c r="AI7" s="105"/>
      <c r="AJ7" s="105"/>
      <c r="AK7" s="105"/>
      <c r="AL7" s="173"/>
      <c r="AM7" s="173"/>
      <c r="AN7" s="173"/>
      <c r="AO7" s="173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49"/>
    </row>
    <row r="8" spans="1:66" x14ac:dyDescent="0.25">
      <c r="A8" s="225" t="s">
        <v>239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164"/>
      <c r="AG8" s="164"/>
      <c r="AH8" s="164"/>
      <c r="AI8" s="164"/>
      <c r="AJ8" s="164"/>
      <c r="AK8" s="164"/>
      <c r="AL8" s="164"/>
      <c r="AM8" s="120"/>
      <c r="AN8" s="120"/>
      <c r="AO8" s="120"/>
      <c r="AP8" s="120"/>
      <c r="AQ8" s="120"/>
      <c r="AR8" s="120"/>
      <c r="AS8" s="120"/>
      <c r="AT8" s="164"/>
      <c r="AU8" s="164"/>
      <c r="AV8" s="164"/>
      <c r="AW8" s="164"/>
      <c r="AX8" s="164"/>
      <c r="AY8" s="164"/>
      <c r="AZ8" s="164"/>
      <c r="BA8" s="43"/>
      <c r="BB8" s="43"/>
      <c r="BC8" s="43"/>
      <c r="BD8" s="43"/>
      <c r="BE8" s="43"/>
      <c r="BF8" s="43"/>
      <c r="BG8" s="43"/>
    </row>
    <row r="9" spans="1:66" x14ac:dyDescent="0.25">
      <c r="A9" s="226" t="s">
        <v>240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165"/>
      <c r="AG9" s="165"/>
      <c r="AH9" s="165"/>
      <c r="AI9" s="165"/>
      <c r="AJ9" s="165"/>
      <c r="AK9" s="165"/>
      <c r="AL9" s="165"/>
      <c r="AM9" s="121"/>
      <c r="AN9" s="121"/>
      <c r="AO9" s="121"/>
      <c r="AP9" s="121"/>
      <c r="AQ9" s="121"/>
      <c r="AR9" s="121"/>
      <c r="AS9" s="121"/>
      <c r="AT9" s="165"/>
      <c r="AU9" s="165"/>
      <c r="AV9" s="165"/>
      <c r="AW9" s="165"/>
      <c r="AX9" s="165"/>
      <c r="AY9" s="165"/>
      <c r="AZ9" s="165"/>
      <c r="BA9" s="8"/>
      <c r="BB9" s="8"/>
      <c r="BC9" s="8"/>
      <c r="BD9" s="8"/>
      <c r="BE9" s="8"/>
      <c r="BF9" s="8"/>
      <c r="BG9" s="22"/>
    </row>
    <row r="10" spans="1:66" s="32" customFormat="1" ht="8.25" customHeight="1" x14ac:dyDescent="0.25">
      <c r="A10" s="58"/>
      <c r="B10" s="42"/>
      <c r="C10" s="4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1"/>
      <c r="BB10" s="61"/>
      <c r="BC10" s="61"/>
      <c r="BD10" s="61"/>
      <c r="BE10" s="61"/>
      <c r="BF10" s="61"/>
      <c r="BG10" s="61"/>
      <c r="BH10" s="145"/>
      <c r="BI10" s="27"/>
    </row>
    <row r="11" spans="1:66" ht="18.75" x14ac:dyDescent="0.25">
      <c r="A11" s="201" t="s">
        <v>241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159"/>
      <c r="AG11" s="159"/>
      <c r="AH11" s="159"/>
      <c r="AI11" s="159"/>
      <c r="AJ11" s="159"/>
      <c r="AK11" s="159"/>
      <c r="AL11" s="159"/>
      <c r="AM11" s="114"/>
      <c r="AN11" s="114"/>
      <c r="AO11" s="114"/>
      <c r="AP11" s="114"/>
      <c r="AQ11" s="114"/>
      <c r="AR11" s="114"/>
      <c r="AS11" s="114"/>
      <c r="AT11" s="159"/>
      <c r="AU11" s="159"/>
      <c r="AV11" s="159"/>
      <c r="AW11" s="159"/>
      <c r="AX11" s="159"/>
      <c r="AY11" s="159"/>
      <c r="AZ11" s="159"/>
      <c r="BA11" s="62"/>
      <c r="BB11" s="62"/>
      <c r="BC11" s="62"/>
      <c r="BD11" s="62"/>
      <c r="BE11" s="62"/>
      <c r="BF11" s="62"/>
      <c r="BG11" s="62"/>
      <c r="BH11" s="50"/>
    </row>
    <row r="12" spans="1:66" x14ac:dyDescent="0.25">
      <c r="A12" s="202" t="s">
        <v>242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161"/>
      <c r="AG12" s="161"/>
      <c r="AH12" s="161"/>
      <c r="AI12" s="161"/>
      <c r="AJ12" s="161"/>
      <c r="AK12" s="161"/>
      <c r="AL12" s="161"/>
      <c r="AM12" s="116"/>
      <c r="AN12" s="116"/>
      <c r="AO12" s="116"/>
      <c r="AP12" s="116"/>
      <c r="AQ12" s="116"/>
      <c r="AR12" s="116"/>
      <c r="AS12" s="116"/>
      <c r="AT12" s="161"/>
      <c r="AU12" s="161"/>
      <c r="AV12" s="161"/>
      <c r="AW12" s="161"/>
      <c r="AX12" s="161"/>
      <c r="AY12" s="161"/>
      <c r="AZ12" s="161"/>
      <c r="BA12" s="43"/>
      <c r="BB12" s="43"/>
      <c r="BC12" s="43"/>
      <c r="BD12" s="43"/>
      <c r="BE12" s="43"/>
      <c r="BF12" s="43"/>
      <c r="BG12" s="43"/>
      <c r="BH12" s="51"/>
    </row>
    <row r="13" spans="1:66" ht="8.25" customHeight="1" x14ac:dyDescent="0.25">
      <c r="A13" s="229"/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166"/>
      <c r="AG13" s="166"/>
      <c r="AH13" s="166"/>
      <c r="AI13" s="166"/>
      <c r="AJ13" s="166"/>
      <c r="AK13" s="166"/>
      <c r="AL13" s="166"/>
      <c r="AM13" s="122"/>
      <c r="AN13" s="122"/>
      <c r="AO13" s="122"/>
      <c r="AP13" s="122"/>
      <c r="AQ13" s="122"/>
      <c r="AR13" s="122"/>
      <c r="AS13" s="122"/>
      <c r="AT13" s="166"/>
      <c r="AU13" s="166"/>
      <c r="AV13" s="166"/>
      <c r="AW13" s="166"/>
      <c r="AX13" s="166"/>
      <c r="AY13" s="166"/>
      <c r="AZ13" s="166"/>
      <c r="BA13" s="63"/>
      <c r="BB13" s="63"/>
      <c r="BC13" s="63"/>
      <c r="BD13" s="63"/>
      <c r="BE13" s="63"/>
      <c r="BF13" s="63"/>
      <c r="BG13" s="63"/>
    </row>
    <row r="14" spans="1:66" ht="24.75" customHeight="1" x14ac:dyDescent="0.25">
      <c r="A14" s="213" t="s">
        <v>69</v>
      </c>
      <c r="B14" s="213" t="s">
        <v>18</v>
      </c>
      <c r="C14" s="213" t="s">
        <v>222</v>
      </c>
      <c r="D14" s="196" t="s">
        <v>31</v>
      </c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197"/>
      <c r="R14" s="236" t="s">
        <v>294</v>
      </c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</row>
    <row r="15" spans="1:66" ht="21.2" customHeight="1" x14ac:dyDescent="0.25">
      <c r="A15" s="213"/>
      <c r="B15" s="213"/>
      <c r="C15" s="213"/>
      <c r="D15" s="198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199"/>
      <c r="R15" s="220" t="s">
        <v>198</v>
      </c>
      <c r="S15" s="220"/>
      <c r="T15" s="220"/>
      <c r="U15" s="230"/>
      <c r="V15" s="220"/>
      <c r="W15" s="220"/>
      <c r="X15" s="220"/>
      <c r="Y15" s="220" t="s">
        <v>244</v>
      </c>
      <c r="Z15" s="220"/>
      <c r="AA15" s="220"/>
      <c r="AB15" s="220"/>
      <c r="AC15" s="220"/>
      <c r="AD15" s="220"/>
      <c r="AE15" s="220"/>
      <c r="AF15" s="220" t="s">
        <v>244</v>
      </c>
      <c r="AG15" s="220"/>
      <c r="AH15" s="220"/>
      <c r="AI15" s="220"/>
      <c r="AJ15" s="220"/>
      <c r="AK15" s="220"/>
      <c r="AL15" s="220"/>
      <c r="AM15" s="220" t="s">
        <v>280</v>
      </c>
      <c r="AN15" s="220"/>
      <c r="AO15" s="220"/>
      <c r="AP15" s="220"/>
      <c r="AQ15" s="220"/>
      <c r="AR15" s="220"/>
      <c r="AS15" s="220"/>
      <c r="AT15" s="220" t="s">
        <v>280</v>
      </c>
      <c r="AU15" s="220"/>
      <c r="AV15" s="220"/>
      <c r="AW15" s="220"/>
      <c r="AX15" s="220"/>
      <c r="AY15" s="220"/>
      <c r="AZ15" s="220"/>
      <c r="BA15" s="231" t="s">
        <v>108</v>
      </c>
      <c r="BB15" s="231"/>
      <c r="BC15" s="231"/>
      <c r="BD15" s="231"/>
      <c r="BE15" s="231"/>
      <c r="BF15" s="231"/>
      <c r="BG15" s="231"/>
      <c r="BH15" s="231" t="s">
        <v>108</v>
      </c>
      <c r="BI15" s="231"/>
      <c r="BJ15" s="231"/>
      <c r="BK15" s="231"/>
      <c r="BL15" s="231"/>
      <c r="BM15" s="231"/>
      <c r="BN15" s="231"/>
    </row>
    <row r="16" spans="1:66" ht="24" customHeight="1" x14ac:dyDescent="0.25">
      <c r="A16" s="213"/>
      <c r="B16" s="220"/>
      <c r="C16" s="220"/>
      <c r="D16" s="220" t="s">
        <v>10</v>
      </c>
      <c r="E16" s="220"/>
      <c r="F16" s="220"/>
      <c r="G16" s="220"/>
      <c r="H16" s="220"/>
      <c r="I16" s="220"/>
      <c r="J16" s="220"/>
      <c r="K16" s="220" t="s">
        <v>291</v>
      </c>
      <c r="L16" s="220"/>
      <c r="M16" s="220"/>
      <c r="N16" s="220"/>
      <c r="O16" s="220"/>
      <c r="P16" s="220"/>
      <c r="Q16" s="220"/>
      <c r="R16" s="220" t="s">
        <v>93</v>
      </c>
      <c r="S16" s="220"/>
      <c r="T16" s="220"/>
      <c r="U16" s="220"/>
      <c r="V16" s="220"/>
      <c r="W16" s="220"/>
      <c r="X16" s="220"/>
      <c r="Y16" s="220" t="s">
        <v>93</v>
      </c>
      <c r="Z16" s="220"/>
      <c r="AA16" s="220"/>
      <c r="AB16" s="220"/>
      <c r="AC16" s="220"/>
      <c r="AD16" s="220"/>
      <c r="AE16" s="220"/>
      <c r="AF16" s="220" t="s">
        <v>291</v>
      </c>
      <c r="AG16" s="220"/>
      <c r="AH16" s="220"/>
      <c r="AI16" s="220"/>
      <c r="AJ16" s="220"/>
      <c r="AK16" s="220"/>
      <c r="AL16" s="220"/>
      <c r="AM16" s="220" t="s">
        <v>93</v>
      </c>
      <c r="AN16" s="220"/>
      <c r="AO16" s="220"/>
      <c r="AP16" s="220"/>
      <c r="AQ16" s="220"/>
      <c r="AR16" s="220"/>
      <c r="AS16" s="220"/>
      <c r="AT16" s="220" t="s">
        <v>291</v>
      </c>
      <c r="AU16" s="220"/>
      <c r="AV16" s="220"/>
      <c r="AW16" s="220"/>
      <c r="AX16" s="220"/>
      <c r="AY16" s="220"/>
      <c r="AZ16" s="220"/>
      <c r="BA16" s="220" t="s">
        <v>10</v>
      </c>
      <c r="BB16" s="220"/>
      <c r="BC16" s="220"/>
      <c r="BD16" s="220"/>
      <c r="BE16" s="220"/>
      <c r="BF16" s="220"/>
      <c r="BG16" s="220"/>
      <c r="BH16" s="220" t="s">
        <v>291</v>
      </c>
      <c r="BI16" s="220"/>
      <c r="BJ16" s="220"/>
      <c r="BK16" s="220"/>
      <c r="BL16" s="220"/>
      <c r="BM16" s="220"/>
      <c r="BN16" s="220"/>
    </row>
    <row r="17" spans="1:66" ht="60.75" customHeight="1" x14ac:dyDescent="0.25">
      <c r="A17" s="213"/>
      <c r="B17" s="235"/>
      <c r="C17" s="234"/>
      <c r="D17" s="38" t="s">
        <v>175</v>
      </c>
      <c r="E17" s="38" t="s">
        <v>176</v>
      </c>
      <c r="F17" s="38" t="s">
        <v>177</v>
      </c>
      <c r="G17" s="38" t="s">
        <v>178</v>
      </c>
      <c r="H17" s="38" t="s">
        <v>179</v>
      </c>
      <c r="I17" s="38" t="s">
        <v>180</v>
      </c>
      <c r="J17" s="38" t="s">
        <v>169</v>
      </c>
      <c r="K17" s="162" t="s">
        <v>175</v>
      </c>
      <c r="L17" s="162" t="s">
        <v>176</v>
      </c>
      <c r="M17" s="162" t="s">
        <v>177</v>
      </c>
      <c r="N17" s="162" t="s">
        <v>178</v>
      </c>
      <c r="O17" s="162" t="s">
        <v>179</v>
      </c>
      <c r="P17" s="162" t="s">
        <v>180</v>
      </c>
      <c r="Q17" s="162" t="s">
        <v>169</v>
      </c>
      <c r="R17" s="73" t="s">
        <v>175</v>
      </c>
      <c r="S17" s="73" t="s">
        <v>176</v>
      </c>
      <c r="T17" s="73" t="s">
        <v>177</v>
      </c>
      <c r="U17" s="73" t="s">
        <v>178</v>
      </c>
      <c r="V17" s="73" t="s">
        <v>179</v>
      </c>
      <c r="W17" s="73" t="s">
        <v>180</v>
      </c>
      <c r="X17" s="73" t="s">
        <v>169</v>
      </c>
      <c r="Y17" s="73" t="s">
        <v>175</v>
      </c>
      <c r="Z17" s="73" t="s">
        <v>176</v>
      </c>
      <c r="AA17" s="73" t="s">
        <v>177</v>
      </c>
      <c r="AB17" s="73" t="s">
        <v>178</v>
      </c>
      <c r="AC17" s="73" t="s">
        <v>179</v>
      </c>
      <c r="AD17" s="73" t="s">
        <v>180</v>
      </c>
      <c r="AE17" s="73" t="s">
        <v>169</v>
      </c>
      <c r="AF17" s="162" t="s">
        <v>175</v>
      </c>
      <c r="AG17" s="162" t="s">
        <v>176</v>
      </c>
      <c r="AH17" s="162" t="s">
        <v>177</v>
      </c>
      <c r="AI17" s="162" t="s">
        <v>178</v>
      </c>
      <c r="AJ17" s="162" t="s">
        <v>179</v>
      </c>
      <c r="AK17" s="162" t="s">
        <v>180</v>
      </c>
      <c r="AL17" s="162" t="s">
        <v>169</v>
      </c>
      <c r="AM17" s="117" t="s">
        <v>175</v>
      </c>
      <c r="AN17" s="117" t="s">
        <v>176</v>
      </c>
      <c r="AO17" s="117" t="s">
        <v>177</v>
      </c>
      <c r="AP17" s="117" t="s">
        <v>178</v>
      </c>
      <c r="AQ17" s="117" t="s">
        <v>179</v>
      </c>
      <c r="AR17" s="117" t="s">
        <v>180</v>
      </c>
      <c r="AS17" s="117" t="s">
        <v>169</v>
      </c>
      <c r="AT17" s="162" t="s">
        <v>175</v>
      </c>
      <c r="AU17" s="162" t="s">
        <v>176</v>
      </c>
      <c r="AV17" s="162" t="s">
        <v>177</v>
      </c>
      <c r="AW17" s="162" t="s">
        <v>178</v>
      </c>
      <c r="AX17" s="162" t="s">
        <v>179</v>
      </c>
      <c r="AY17" s="162" t="s">
        <v>180</v>
      </c>
      <c r="AZ17" s="162" t="s">
        <v>169</v>
      </c>
      <c r="BA17" s="73" t="s">
        <v>175</v>
      </c>
      <c r="BB17" s="73" t="s">
        <v>176</v>
      </c>
      <c r="BC17" s="73" t="s">
        <v>177</v>
      </c>
      <c r="BD17" s="73" t="s">
        <v>178</v>
      </c>
      <c r="BE17" s="73" t="s">
        <v>179</v>
      </c>
      <c r="BF17" s="73" t="s">
        <v>180</v>
      </c>
      <c r="BG17" s="73" t="s">
        <v>169</v>
      </c>
      <c r="BH17" s="162" t="s">
        <v>175</v>
      </c>
      <c r="BI17" s="162" t="s">
        <v>176</v>
      </c>
      <c r="BJ17" s="162" t="s">
        <v>177</v>
      </c>
      <c r="BK17" s="162" t="s">
        <v>178</v>
      </c>
      <c r="BL17" s="162" t="s">
        <v>179</v>
      </c>
      <c r="BM17" s="162" t="s">
        <v>180</v>
      </c>
      <c r="BN17" s="162" t="s">
        <v>169</v>
      </c>
    </row>
    <row r="18" spans="1:66" s="34" customFormat="1" x14ac:dyDescent="0.25">
      <c r="A18" s="115">
        <v>1</v>
      </c>
      <c r="B18" s="115">
        <f>A18+1</f>
        <v>2</v>
      </c>
      <c r="C18" s="160">
        <f t="shared" ref="C18:BN18" si="0">B18+1</f>
        <v>3</v>
      </c>
      <c r="D18" s="160">
        <f t="shared" si="0"/>
        <v>4</v>
      </c>
      <c r="E18" s="160">
        <f t="shared" si="0"/>
        <v>5</v>
      </c>
      <c r="F18" s="160">
        <f t="shared" si="0"/>
        <v>6</v>
      </c>
      <c r="G18" s="160">
        <f t="shared" si="0"/>
        <v>7</v>
      </c>
      <c r="H18" s="160">
        <f t="shared" si="0"/>
        <v>8</v>
      </c>
      <c r="I18" s="160">
        <f t="shared" si="0"/>
        <v>9</v>
      </c>
      <c r="J18" s="160">
        <f t="shared" si="0"/>
        <v>10</v>
      </c>
      <c r="K18" s="160">
        <f t="shared" si="0"/>
        <v>11</v>
      </c>
      <c r="L18" s="160">
        <f t="shared" si="0"/>
        <v>12</v>
      </c>
      <c r="M18" s="160">
        <f t="shared" si="0"/>
        <v>13</v>
      </c>
      <c r="N18" s="160">
        <f t="shared" si="0"/>
        <v>14</v>
      </c>
      <c r="O18" s="160">
        <f t="shared" si="0"/>
        <v>15</v>
      </c>
      <c r="P18" s="160">
        <f t="shared" si="0"/>
        <v>16</v>
      </c>
      <c r="Q18" s="160">
        <f t="shared" si="0"/>
        <v>17</v>
      </c>
      <c r="R18" s="160">
        <f t="shared" si="0"/>
        <v>18</v>
      </c>
      <c r="S18" s="160">
        <f t="shared" si="0"/>
        <v>19</v>
      </c>
      <c r="T18" s="160">
        <f t="shared" si="0"/>
        <v>20</v>
      </c>
      <c r="U18" s="160">
        <f t="shared" si="0"/>
        <v>21</v>
      </c>
      <c r="V18" s="160">
        <f t="shared" si="0"/>
        <v>22</v>
      </c>
      <c r="W18" s="160">
        <f t="shared" si="0"/>
        <v>23</v>
      </c>
      <c r="X18" s="160">
        <f t="shared" si="0"/>
        <v>24</v>
      </c>
      <c r="Y18" s="160">
        <f t="shared" si="0"/>
        <v>25</v>
      </c>
      <c r="Z18" s="160">
        <f t="shared" si="0"/>
        <v>26</v>
      </c>
      <c r="AA18" s="160">
        <f t="shared" si="0"/>
        <v>27</v>
      </c>
      <c r="AB18" s="160">
        <f t="shared" si="0"/>
        <v>28</v>
      </c>
      <c r="AC18" s="160">
        <f t="shared" si="0"/>
        <v>29</v>
      </c>
      <c r="AD18" s="160">
        <f t="shared" si="0"/>
        <v>30</v>
      </c>
      <c r="AE18" s="160">
        <f t="shared" si="0"/>
        <v>31</v>
      </c>
      <c r="AF18" s="160">
        <f t="shared" si="0"/>
        <v>32</v>
      </c>
      <c r="AG18" s="160">
        <f t="shared" si="0"/>
        <v>33</v>
      </c>
      <c r="AH18" s="160">
        <f t="shared" si="0"/>
        <v>34</v>
      </c>
      <c r="AI18" s="160">
        <f t="shared" si="0"/>
        <v>35</v>
      </c>
      <c r="AJ18" s="160">
        <f t="shared" si="0"/>
        <v>36</v>
      </c>
      <c r="AK18" s="160">
        <f t="shared" si="0"/>
        <v>37</v>
      </c>
      <c r="AL18" s="160">
        <f t="shared" si="0"/>
        <v>38</v>
      </c>
      <c r="AM18" s="160">
        <f t="shared" si="0"/>
        <v>39</v>
      </c>
      <c r="AN18" s="160">
        <f t="shared" si="0"/>
        <v>40</v>
      </c>
      <c r="AO18" s="160">
        <f t="shared" si="0"/>
        <v>41</v>
      </c>
      <c r="AP18" s="160">
        <f t="shared" si="0"/>
        <v>42</v>
      </c>
      <c r="AQ18" s="160">
        <f t="shared" si="0"/>
        <v>43</v>
      </c>
      <c r="AR18" s="160">
        <f t="shared" si="0"/>
        <v>44</v>
      </c>
      <c r="AS18" s="160">
        <f t="shared" si="0"/>
        <v>45</v>
      </c>
      <c r="AT18" s="160">
        <f t="shared" si="0"/>
        <v>46</v>
      </c>
      <c r="AU18" s="160">
        <f t="shared" si="0"/>
        <v>47</v>
      </c>
      <c r="AV18" s="160">
        <f t="shared" si="0"/>
        <v>48</v>
      </c>
      <c r="AW18" s="160">
        <f t="shared" si="0"/>
        <v>49</v>
      </c>
      <c r="AX18" s="160">
        <f t="shared" si="0"/>
        <v>50</v>
      </c>
      <c r="AY18" s="160">
        <f t="shared" si="0"/>
        <v>51</v>
      </c>
      <c r="AZ18" s="160">
        <f t="shared" si="0"/>
        <v>52</v>
      </c>
      <c r="BA18" s="160">
        <f t="shared" si="0"/>
        <v>53</v>
      </c>
      <c r="BB18" s="160">
        <f t="shared" si="0"/>
        <v>54</v>
      </c>
      <c r="BC18" s="160">
        <f t="shared" si="0"/>
        <v>55</v>
      </c>
      <c r="BD18" s="160">
        <f t="shared" si="0"/>
        <v>56</v>
      </c>
      <c r="BE18" s="160">
        <f t="shared" si="0"/>
        <v>57</v>
      </c>
      <c r="BF18" s="160">
        <f t="shared" si="0"/>
        <v>58</v>
      </c>
      <c r="BG18" s="160">
        <f t="shared" si="0"/>
        <v>59</v>
      </c>
      <c r="BH18" s="160">
        <f t="shared" si="0"/>
        <v>60</v>
      </c>
      <c r="BI18" s="160">
        <f t="shared" si="0"/>
        <v>61</v>
      </c>
      <c r="BJ18" s="160">
        <f t="shared" si="0"/>
        <v>62</v>
      </c>
      <c r="BK18" s="160">
        <f t="shared" si="0"/>
        <v>63</v>
      </c>
      <c r="BL18" s="160">
        <f t="shared" si="0"/>
        <v>64</v>
      </c>
      <c r="BM18" s="160">
        <f t="shared" si="0"/>
        <v>65</v>
      </c>
      <c r="BN18" s="160">
        <f t="shared" si="0"/>
        <v>66</v>
      </c>
    </row>
    <row r="19" spans="1:66" s="128" customFormat="1" x14ac:dyDescent="0.25">
      <c r="A19" s="125">
        <f>'Приложение 1'!A19</f>
        <v>1</v>
      </c>
      <c r="B19" s="126" t="str">
        <f>'Приложение 1'!B19</f>
        <v>Приобретение ИТ-имущества</v>
      </c>
      <c r="C19" s="101"/>
      <c r="D19" s="139"/>
      <c r="E19" s="139"/>
      <c r="F19" s="139"/>
      <c r="G19" s="139"/>
      <c r="H19" s="139"/>
      <c r="I19" s="139"/>
      <c r="J19" s="136">
        <f>SUM(J20:J30)</f>
        <v>11.229963653691437</v>
      </c>
      <c r="K19" s="139"/>
      <c r="L19" s="139"/>
      <c r="M19" s="139"/>
      <c r="N19" s="139"/>
      <c r="O19" s="139"/>
      <c r="P19" s="139"/>
      <c r="Q19" s="136">
        <f>SUM(Q20:Q30)</f>
        <v>6.3168147889842841</v>
      </c>
      <c r="R19" s="139"/>
      <c r="S19" s="139"/>
      <c r="T19" s="139"/>
      <c r="U19" s="139"/>
      <c r="V19" s="139"/>
      <c r="W19" s="139"/>
      <c r="X19" s="136">
        <f>SUM(X20:X30)</f>
        <v>0.80054362397013346</v>
      </c>
      <c r="Y19" s="139"/>
      <c r="Z19" s="139"/>
      <c r="AA19" s="139"/>
      <c r="AB19" s="139"/>
      <c r="AC19" s="139"/>
      <c r="AD19" s="139"/>
      <c r="AE19" s="136">
        <f>SUM(AE20:AE30)</f>
        <v>4.9895647516342061</v>
      </c>
      <c r="AF19" s="139"/>
      <c r="AG19" s="139"/>
      <c r="AH19" s="139"/>
      <c r="AI19" s="139"/>
      <c r="AJ19" s="139"/>
      <c r="AK19" s="139"/>
      <c r="AL19" s="136">
        <f>SUM(AL20:AL30)</f>
        <v>4.9929418497030396</v>
      </c>
      <c r="AM19" s="139"/>
      <c r="AN19" s="139"/>
      <c r="AO19" s="139"/>
      <c r="AP19" s="139"/>
      <c r="AQ19" s="139"/>
      <c r="AR19" s="139"/>
      <c r="AS19" s="136">
        <f>SUM(AS20:AS30)</f>
        <v>5.4398552780870961</v>
      </c>
      <c r="AT19" s="139"/>
      <c r="AU19" s="139"/>
      <c r="AV19" s="139"/>
      <c r="AW19" s="139"/>
      <c r="AX19" s="139"/>
      <c r="AY19" s="139"/>
      <c r="AZ19" s="136">
        <f>SUM(AZ20:AZ30)</f>
        <v>0.52332931531111104</v>
      </c>
      <c r="BA19" s="139"/>
      <c r="BB19" s="139"/>
      <c r="BC19" s="139"/>
      <c r="BD19" s="139"/>
      <c r="BE19" s="139"/>
      <c r="BF19" s="139"/>
      <c r="BG19" s="136">
        <f>SUM(BG20:BG30)</f>
        <v>11.229963653691437</v>
      </c>
      <c r="BH19" s="139"/>
      <c r="BI19" s="139"/>
      <c r="BJ19" s="139"/>
      <c r="BK19" s="139"/>
      <c r="BL19" s="139"/>
      <c r="BM19" s="139"/>
      <c r="BN19" s="136">
        <f>SUM(BN20:BN30)</f>
        <v>6.3168147889842841</v>
      </c>
    </row>
    <row r="20" spans="1:66" s="34" customFormat="1" ht="23.25" customHeight="1" x14ac:dyDescent="0.25">
      <c r="A20" s="124" t="str">
        <f>'Приложение 1'!A20</f>
        <v>1.1.</v>
      </c>
      <c r="B20" s="64" t="str">
        <f>'Приложение 1'!B20</f>
        <v>Рабочие станции</v>
      </c>
      <c r="C20" s="124" t="str">
        <f>'Приложение 1'!C20</f>
        <v>K_S01</v>
      </c>
      <c r="D20" s="30"/>
      <c r="E20" s="30"/>
      <c r="F20" s="30"/>
      <c r="G20" s="30"/>
      <c r="H20" s="30"/>
      <c r="I20" s="30"/>
      <c r="J20" s="135">
        <f>BG20</f>
        <v>0.80054362397013346</v>
      </c>
      <c r="K20" s="30"/>
      <c r="L20" s="30"/>
      <c r="M20" s="30"/>
      <c r="N20" s="30"/>
      <c r="O20" s="30"/>
      <c r="P20" s="30"/>
      <c r="Q20" s="135">
        <f>BN20</f>
        <v>0.80054362397013346</v>
      </c>
      <c r="R20" s="30"/>
      <c r="S20" s="30"/>
      <c r="T20" s="30"/>
      <c r="U20" s="30"/>
      <c r="V20" s="30"/>
      <c r="W20" s="30"/>
      <c r="X20" s="135">
        <f>'Приложение 1'!Q20/1.2</f>
        <v>0.80054362397013346</v>
      </c>
      <c r="Y20" s="30"/>
      <c r="Z20" s="30"/>
      <c r="AA20" s="30"/>
      <c r="AB20" s="30"/>
      <c r="AC20" s="30"/>
      <c r="AD20" s="30"/>
      <c r="AE20" s="135">
        <f>'Приложение 1'!V20/1.2</f>
        <v>0</v>
      </c>
      <c r="AF20" s="30"/>
      <c r="AG20" s="30"/>
      <c r="AH20" s="30"/>
      <c r="AI20" s="30"/>
      <c r="AJ20" s="30"/>
      <c r="AK20" s="30"/>
      <c r="AL20" s="135">
        <f>'Приложение 1'!AA20/1.2</f>
        <v>0</v>
      </c>
      <c r="AM20" s="30"/>
      <c r="AN20" s="30"/>
      <c r="AO20" s="30"/>
      <c r="AP20" s="30"/>
      <c r="AQ20" s="30"/>
      <c r="AR20" s="30"/>
      <c r="AS20" s="135">
        <f>'Приложение 1'!AF20/1.2</f>
        <v>0</v>
      </c>
      <c r="AT20" s="30"/>
      <c r="AU20" s="30"/>
      <c r="AV20" s="30"/>
      <c r="AW20" s="30"/>
      <c r="AX20" s="30"/>
      <c r="AY20" s="30"/>
      <c r="AZ20" s="135">
        <f>'Приложение 1'!AK20/1.2</f>
        <v>0</v>
      </c>
      <c r="BA20" s="30"/>
      <c r="BB20" s="30"/>
      <c r="BC20" s="30"/>
      <c r="BD20" s="30"/>
      <c r="BE20" s="30"/>
      <c r="BF20" s="30"/>
      <c r="BG20" s="135">
        <f>AS20+AE20+X20</f>
        <v>0.80054362397013346</v>
      </c>
      <c r="BH20" s="30"/>
      <c r="BI20" s="30"/>
      <c r="BJ20" s="30"/>
      <c r="BK20" s="30"/>
      <c r="BL20" s="30"/>
      <c r="BM20" s="30"/>
      <c r="BN20" s="135">
        <f>AZ20+AL20+X20</f>
        <v>0.80054362397013346</v>
      </c>
    </row>
    <row r="21" spans="1:66" s="34" customFormat="1" ht="30.75" customHeight="1" x14ac:dyDescent="0.25">
      <c r="A21" s="124" t="str">
        <f>'Приложение 1'!A21</f>
        <v>1.2.</v>
      </c>
      <c r="B21" s="150" t="str">
        <f>'Приложение 1'!B21</f>
        <v>Телекоммуникационное и сетевое оборудование (коммутатор Huawei)</v>
      </c>
      <c r="C21" s="124" t="str">
        <f>'Приложение 1'!C21</f>
        <v>K_S02</v>
      </c>
      <c r="D21" s="30"/>
      <c r="E21" s="30"/>
      <c r="F21" s="30"/>
      <c r="G21" s="30"/>
      <c r="H21" s="30"/>
      <c r="I21" s="30"/>
      <c r="J21" s="135">
        <f t="shared" ref="J21:J30" si="1">BG21</f>
        <v>1.1595288994679969</v>
      </c>
      <c r="K21" s="30"/>
      <c r="L21" s="30"/>
      <c r="M21" s="30"/>
      <c r="N21" s="30"/>
      <c r="O21" s="30"/>
      <c r="P21" s="30"/>
      <c r="Q21" s="135">
        <f t="shared" ref="Q21:Q30" si="2">BN21</f>
        <v>1.1430076404</v>
      </c>
      <c r="R21" s="30"/>
      <c r="S21" s="30"/>
      <c r="T21" s="30"/>
      <c r="U21" s="30"/>
      <c r="V21" s="30"/>
      <c r="W21" s="30"/>
      <c r="X21" s="135">
        <f>'Приложение 1'!Q21/1.2</f>
        <v>0</v>
      </c>
      <c r="Y21" s="30"/>
      <c r="Z21" s="30"/>
      <c r="AA21" s="30"/>
      <c r="AB21" s="30"/>
      <c r="AC21" s="30"/>
      <c r="AD21" s="30"/>
      <c r="AE21" s="135">
        <f>'Приложение 1'!V21/1.2</f>
        <v>0.87327211834026686</v>
      </c>
      <c r="AF21" s="30"/>
      <c r="AG21" s="30"/>
      <c r="AH21" s="30"/>
      <c r="AI21" s="30"/>
      <c r="AJ21" s="30"/>
      <c r="AK21" s="30"/>
      <c r="AL21" s="135">
        <f>'Приложение 1'!AA21/1.2</f>
        <v>0.84427061999999997</v>
      </c>
      <c r="AM21" s="30"/>
      <c r="AN21" s="30"/>
      <c r="AO21" s="30"/>
      <c r="AP21" s="30"/>
      <c r="AQ21" s="30"/>
      <c r="AR21" s="30"/>
      <c r="AS21" s="135">
        <f>'Приложение 1'!AF21/1.2</f>
        <v>0.28625678112773001</v>
      </c>
      <c r="AT21" s="30"/>
      <c r="AU21" s="30"/>
      <c r="AV21" s="30"/>
      <c r="AW21" s="30"/>
      <c r="AX21" s="30"/>
      <c r="AY21" s="30"/>
      <c r="AZ21" s="135">
        <f>'Приложение 1'!AK21/1.2</f>
        <v>0.2987370204</v>
      </c>
      <c r="BA21" s="30"/>
      <c r="BB21" s="30"/>
      <c r="BC21" s="30"/>
      <c r="BD21" s="30"/>
      <c r="BE21" s="30"/>
      <c r="BF21" s="30"/>
      <c r="BG21" s="135">
        <f t="shared" ref="BG21:BG30" si="3">AS21+AE21+X21</f>
        <v>1.1595288994679969</v>
      </c>
      <c r="BH21" s="30"/>
      <c r="BI21" s="30"/>
      <c r="BJ21" s="30"/>
      <c r="BK21" s="30"/>
      <c r="BL21" s="30"/>
      <c r="BM21" s="30"/>
      <c r="BN21" s="135">
        <f t="shared" ref="BN21:BN30" si="4">AZ21+AL21+X21</f>
        <v>1.1430076404</v>
      </c>
    </row>
    <row r="22" spans="1:66" s="34" customFormat="1" ht="30.75" customHeight="1" x14ac:dyDescent="0.25">
      <c r="A22" s="124" t="str">
        <f>'Приложение 1'!A22</f>
        <v>1.3.</v>
      </c>
      <c r="B22" s="150" t="str">
        <f>'Приложение 1'!B22</f>
        <v>Телекоммуникационное и сетевое оборудование (маршрутизатор Huawei)</v>
      </c>
      <c r="C22" s="124" t="str">
        <f>'Приложение 1'!C22</f>
        <v>K_S03</v>
      </c>
      <c r="D22" s="30"/>
      <c r="E22" s="30"/>
      <c r="F22" s="30"/>
      <c r="G22" s="30"/>
      <c r="H22" s="30"/>
      <c r="I22" s="30"/>
      <c r="J22" s="135">
        <f t="shared" si="1"/>
        <v>0.80174051201236618</v>
      </c>
      <c r="K22" s="30"/>
      <c r="L22" s="30"/>
      <c r="M22" s="30"/>
      <c r="N22" s="30"/>
      <c r="O22" s="30"/>
      <c r="P22" s="30"/>
      <c r="Q22" s="135">
        <f t="shared" si="2"/>
        <v>0.66287366491111099</v>
      </c>
      <c r="R22" s="30"/>
      <c r="S22" s="30"/>
      <c r="T22" s="30"/>
      <c r="U22" s="30"/>
      <c r="V22" s="30"/>
      <c r="W22" s="30"/>
      <c r="X22" s="135">
        <f>'Приложение 1'!Q22/1.2</f>
        <v>0</v>
      </c>
      <c r="Y22" s="30"/>
      <c r="Z22" s="30"/>
      <c r="AA22" s="30"/>
      <c r="AB22" s="30"/>
      <c r="AC22" s="30"/>
      <c r="AD22" s="30"/>
      <c r="AE22" s="135">
        <f>'Приложение 1'!V22/1.2</f>
        <v>0.56543781158684459</v>
      </c>
      <c r="AF22" s="30"/>
      <c r="AG22" s="30"/>
      <c r="AH22" s="30"/>
      <c r="AI22" s="30"/>
      <c r="AJ22" s="30"/>
      <c r="AK22" s="30"/>
      <c r="AL22" s="135">
        <f>'Приложение 1'!AA22/1.2</f>
        <v>0.43828136999999989</v>
      </c>
      <c r="AM22" s="30"/>
      <c r="AN22" s="30"/>
      <c r="AO22" s="30"/>
      <c r="AP22" s="30"/>
      <c r="AQ22" s="30"/>
      <c r="AR22" s="30"/>
      <c r="AS22" s="135">
        <f>'Приложение 1'!AF22/1.2</f>
        <v>0.23630270042552165</v>
      </c>
      <c r="AT22" s="30"/>
      <c r="AU22" s="30"/>
      <c r="AV22" s="30"/>
      <c r="AW22" s="30"/>
      <c r="AX22" s="30"/>
      <c r="AY22" s="30"/>
      <c r="AZ22" s="135">
        <f>'Приложение 1'!AK22/1.2</f>
        <v>0.22459229491111107</v>
      </c>
      <c r="BA22" s="30"/>
      <c r="BB22" s="30"/>
      <c r="BC22" s="30"/>
      <c r="BD22" s="30"/>
      <c r="BE22" s="30"/>
      <c r="BF22" s="30"/>
      <c r="BG22" s="135">
        <f t="shared" si="3"/>
        <v>0.80174051201236618</v>
      </c>
      <c r="BH22" s="30"/>
      <c r="BI22" s="30"/>
      <c r="BJ22" s="30"/>
      <c r="BK22" s="30"/>
      <c r="BL22" s="30"/>
      <c r="BM22" s="30"/>
      <c r="BN22" s="135">
        <f t="shared" si="4"/>
        <v>0.66287366491111099</v>
      </c>
    </row>
    <row r="23" spans="1:66" s="34" customFormat="1" ht="30.75" customHeight="1" x14ac:dyDescent="0.25">
      <c r="A23" s="124" t="str">
        <f>'Приложение 1'!A23</f>
        <v>1.4.</v>
      </c>
      <c r="B23" s="150" t="str">
        <f>'Приложение 1'!B23</f>
        <v>Серверное оборудование (вычислительный сервер PowerEdge R740xd (или аналог)</v>
      </c>
      <c r="C23" s="124" t="str">
        <f>'Приложение 1'!C23</f>
        <v>K_S04</v>
      </c>
      <c r="D23" s="30"/>
      <c r="E23" s="30"/>
      <c r="F23" s="30"/>
      <c r="G23" s="30"/>
      <c r="H23" s="30"/>
      <c r="I23" s="30"/>
      <c r="J23" s="135">
        <f t="shared" si="1"/>
        <v>1.9536428352341337</v>
      </c>
      <c r="K23" s="30"/>
      <c r="L23" s="30"/>
      <c r="M23" s="30"/>
      <c r="N23" s="30"/>
      <c r="O23" s="30"/>
      <c r="P23" s="30"/>
      <c r="Q23" s="135">
        <f t="shared" si="2"/>
        <v>2.1107376124000004</v>
      </c>
      <c r="R23" s="30"/>
      <c r="S23" s="30"/>
      <c r="T23" s="30"/>
      <c r="U23" s="30"/>
      <c r="V23" s="30"/>
      <c r="W23" s="30"/>
      <c r="X23" s="135">
        <f>'Приложение 1'!Q23/1.2</f>
        <v>0</v>
      </c>
      <c r="Y23" s="30"/>
      <c r="Z23" s="30"/>
      <c r="AA23" s="30"/>
      <c r="AB23" s="30"/>
      <c r="AC23" s="30"/>
      <c r="AD23" s="30"/>
      <c r="AE23" s="135">
        <f>'Приложение 1'!V23/1.2</f>
        <v>1.9536428352341337</v>
      </c>
      <c r="AF23" s="30"/>
      <c r="AG23" s="30"/>
      <c r="AH23" s="30"/>
      <c r="AI23" s="30"/>
      <c r="AJ23" s="30"/>
      <c r="AK23" s="30"/>
      <c r="AL23" s="135">
        <f>'Приложение 1'!AA23/1.2</f>
        <v>2.1107376124000004</v>
      </c>
      <c r="AM23" s="30"/>
      <c r="AN23" s="30"/>
      <c r="AO23" s="30"/>
      <c r="AP23" s="30"/>
      <c r="AQ23" s="30"/>
      <c r="AR23" s="30"/>
      <c r="AS23" s="135">
        <f>'Приложение 1'!AF23/1.2</f>
        <v>0</v>
      </c>
      <c r="AT23" s="30"/>
      <c r="AU23" s="30"/>
      <c r="AV23" s="30"/>
      <c r="AW23" s="30"/>
      <c r="AX23" s="30"/>
      <c r="AY23" s="30"/>
      <c r="AZ23" s="135">
        <f>'Приложение 1'!AK23/1.2</f>
        <v>0</v>
      </c>
      <c r="BA23" s="30"/>
      <c r="BB23" s="30"/>
      <c r="BC23" s="30"/>
      <c r="BD23" s="30"/>
      <c r="BE23" s="30"/>
      <c r="BF23" s="30"/>
      <c r="BG23" s="135">
        <f t="shared" si="3"/>
        <v>1.9536428352341337</v>
      </c>
      <c r="BH23" s="30"/>
      <c r="BI23" s="30"/>
      <c r="BJ23" s="30"/>
      <c r="BK23" s="30"/>
      <c r="BL23" s="30"/>
      <c r="BM23" s="30"/>
      <c r="BN23" s="135">
        <f t="shared" si="4"/>
        <v>2.1107376124000004</v>
      </c>
    </row>
    <row r="24" spans="1:66" s="34" customFormat="1" ht="29.85" customHeight="1" x14ac:dyDescent="0.25">
      <c r="A24" s="124" t="str">
        <f>'Приложение 1'!A24</f>
        <v>1.5.</v>
      </c>
      <c r="B24" s="150" t="str">
        <f>'Приложение 1'!B24</f>
        <v>ИБП APC SRC2KI Smart-UPS RC 2000VA 1600W (SRC2KI)</v>
      </c>
      <c r="C24" s="124" t="str">
        <f>'Приложение 1'!C24</f>
        <v>К_01</v>
      </c>
      <c r="D24" s="30"/>
      <c r="E24" s="30"/>
      <c r="F24" s="30"/>
      <c r="G24" s="30"/>
      <c r="H24" s="30"/>
      <c r="I24" s="30"/>
      <c r="J24" s="135">
        <f t="shared" si="1"/>
        <v>0.17495936679936006</v>
      </c>
      <c r="K24" s="30"/>
      <c r="L24" s="30"/>
      <c r="M24" s="30"/>
      <c r="N24" s="30"/>
      <c r="O24" s="30"/>
      <c r="P24" s="30"/>
      <c r="Q24" s="135">
        <f t="shared" si="2"/>
        <v>0.24411437780792797</v>
      </c>
      <c r="R24" s="30"/>
      <c r="S24" s="30"/>
      <c r="T24" s="30"/>
      <c r="U24" s="30"/>
      <c r="V24" s="30"/>
      <c r="W24" s="30"/>
      <c r="X24" s="135">
        <f>'Приложение 1'!Q24/1.2</f>
        <v>0</v>
      </c>
      <c r="Y24" s="30"/>
      <c r="Z24" s="30"/>
      <c r="AA24" s="30"/>
      <c r="AB24" s="30"/>
      <c r="AC24" s="30"/>
      <c r="AD24" s="30"/>
      <c r="AE24" s="135">
        <f>'Приложение 1'!V24/1.2</f>
        <v>0.17495936679936006</v>
      </c>
      <c r="AF24" s="30"/>
      <c r="AG24" s="30"/>
      <c r="AH24" s="30"/>
      <c r="AI24" s="30"/>
      <c r="AJ24" s="30"/>
      <c r="AK24" s="30"/>
      <c r="AL24" s="135">
        <f>'Приложение 1'!AA24/1.2</f>
        <v>0.24411437780792797</v>
      </c>
      <c r="AM24" s="30"/>
      <c r="AN24" s="30"/>
      <c r="AO24" s="30"/>
      <c r="AP24" s="30"/>
      <c r="AQ24" s="30"/>
      <c r="AR24" s="30"/>
      <c r="AS24" s="135">
        <f>'Приложение 1'!AF24/1.2</f>
        <v>0</v>
      </c>
      <c r="AT24" s="30"/>
      <c r="AU24" s="30"/>
      <c r="AV24" s="30"/>
      <c r="AW24" s="30"/>
      <c r="AX24" s="30"/>
      <c r="AY24" s="30"/>
      <c r="AZ24" s="135">
        <f>'Приложение 1'!AK24/1.2</f>
        <v>0</v>
      </c>
      <c r="BA24" s="30"/>
      <c r="BB24" s="30"/>
      <c r="BC24" s="30"/>
      <c r="BD24" s="30"/>
      <c r="BE24" s="30"/>
      <c r="BF24" s="30"/>
      <c r="BG24" s="135">
        <f t="shared" si="3"/>
        <v>0.17495936679936006</v>
      </c>
      <c r="BH24" s="30"/>
      <c r="BI24" s="30"/>
      <c r="BJ24" s="30"/>
      <c r="BK24" s="30"/>
      <c r="BL24" s="30"/>
      <c r="BM24" s="30"/>
      <c r="BN24" s="135">
        <f t="shared" si="4"/>
        <v>0.24411437780792797</v>
      </c>
    </row>
    <row r="25" spans="1:66" s="34" customFormat="1" ht="31.5" x14ac:dyDescent="0.25">
      <c r="A25" s="124" t="str">
        <f>'Приложение 1'!A25</f>
        <v>1.6.</v>
      </c>
      <c r="B25" s="150" t="str">
        <f>'Приложение 1'!B25</f>
        <v>Ленточная библиотека HPE STOREEVER MSL2024 LTO-7 15000 SAS (P9G69A)</v>
      </c>
      <c r="C25" s="124" t="str">
        <f>'Приложение 1'!C25</f>
        <v>К_02</v>
      </c>
      <c r="D25" s="30"/>
      <c r="E25" s="30"/>
      <c r="F25" s="30"/>
      <c r="G25" s="30"/>
      <c r="H25" s="30"/>
      <c r="I25" s="30"/>
      <c r="J25" s="135">
        <f t="shared" si="1"/>
        <v>0.32085106298197341</v>
      </c>
      <c r="K25" s="30"/>
      <c r="L25" s="30"/>
      <c r="M25" s="30"/>
      <c r="N25" s="30"/>
      <c r="O25" s="30"/>
      <c r="P25" s="30"/>
      <c r="Q25" s="135">
        <f t="shared" si="2"/>
        <v>0.17029010605395556</v>
      </c>
      <c r="R25" s="30"/>
      <c r="S25" s="30"/>
      <c r="T25" s="30"/>
      <c r="U25" s="30"/>
      <c r="V25" s="30"/>
      <c r="W25" s="30"/>
      <c r="X25" s="135">
        <f>'Приложение 1'!Q25/1.2</f>
        <v>0</v>
      </c>
      <c r="Y25" s="30"/>
      <c r="Z25" s="30"/>
      <c r="AA25" s="30"/>
      <c r="AB25" s="30"/>
      <c r="AC25" s="30"/>
      <c r="AD25" s="30"/>
      <c r="AE25" s="135">
        <f>'Приложение 1'!V25/1.2</f>
        <v>0.32085106298197341</v>
      </c>
      <c r="AF25" s="30"/>
      <c r="AG25" s="30"/>
      <c r="AH25" s="30"/>
      <c r="AI25" s="30"/>
      <c r="AJ25" s="30"/>
      <c r="AK25" s="30"/>
      <c r="AL25" s="135">
        <f>'Приложение 1'!AA25/1.2</f>
        <v>0.17029010605395556</v>
      </c>
      <c r="AM25" s="30"/>
      <c r="AN25" s="30"/>
      <c r="AO25" s="30"/>
      <c r="AP25" s="30"/>
      <c r="AQ25" s="30"/>
      <c r="AR25" s="30"/>
      <c r="AS25" s="135">
        <f>'Приложение 1'!AF25/1.2</f>
        <v>0</v>
      </c>
      <c r="AT25" s="30"/>
      <c r="AU25" s="30"/>
      <c r="AV25" s="30"/>
      <c r="AW25" s="30"/>
      <c r="AX25" s="30"/>
      <c r="AY25" s="30"/>
      <c r="AZ25" s="135">
        <f>'Приложение 1'!AK25/1.2</f>
        <v>0</v>
      </c>
      <c r="BA25" s="30"/>
      <c r="BB25" s="30"/>
      <c r="BC25" s="30"/>
      <c r="BD25" s="30"/>
      <c r="BE25" s="30"/>
      <c r="BF25" s="30"/>
      <c r="BG25" s="135">
        <f t="shared" si="3"/>
        <v>0.32085106298197341</v>
      </c>
      <c r="BH25" s="30"/>
      <c r="BI25" s="30"/>
      <c r="BJ25" s="30"/>
      <c r="BK25" s="30"/>
      <c r="BL25" s="30"/>
      <c r="BM25" s="30"/>
      <c r="BN25" s="135">
        <f t="shared" si="4"/>
        <v>0.17029010605395556</v>
      </c>
    </row>
    <row r="26" spans="1:66" s="34" customFormat="1" ht="43.5" customHeight="1" x14ac:dyDescent="0.25">
      <c r="A26" s="124" t="str">
        <f>'Приложение 1'!A26</f>
        <v>1.7.</v>
      </c>
      <c r="B26" s="150" t="str">
        <f>'Приложение 1'!B26</f>
        <v>Система хранения данных: СХД HPE MSA 1060 16Gb FC SFF, жесткий диск HPEJ9F48A</v>
      </c>
      <c r="C26" s="124" t="str">
        <f>'Приложение 1'!C26</f>
        <v>К_03</v>
      </c>
      <c r="D26" s="30"/>
      <c r="E26" s="30"/>
      <c r="F26" s="30"/>
      <c r="G26" s="30"/>
      <c r="H26" s="30"/>
      <c r="I26" s="30"/>
      <c r="J26" s="135">
        <f t="shared" si="1"/>
        <v>1.1014015566916269</v>
      </c>
      <c r="K26" s="30"/>
      <c r="L26" s="30"/>
      <c r="M26" s="30"/>
      <c r="N26" s="30"/>
      <c r="O26" s="30"/>
      <c r="P26" s="30"/>
      <c r="Q26" s="135">
        <f t="shared" si="2"/>
        <v>1.185247763441156</v>
      </c>
      <c r="R26" s="30"/>
      <c r="S26" s="30"/>
      <c r="T26" s="30"/>
      <c r="U26" s="30"/>
      <c r="V26" s="30"/>
      <c r="W26" s="30"/>
      <c r="X26" s="135">
        <f>'Приложение 1'!Q26/1.2</f>
        <v>0</v>
      </c>
      <c r="Y26" s="30"/>
      <c r="Z26" s="30"/>
      <c r="AA26" s="30"/>
      <c r="AB26" s="30"/>
      <c r="AC26" s="30"/>
      <c r="AD26" s="30"/>
      <c r="AE26" s="135">
        <f>'Приложение 1'!V26/1.2</f>
        <v>1.1014015566916269</v>
      </c>
      <c r="AF26" s="30"/>
      <c r="AG26" s="30"/>
      <c r="AH26" s="30"/>
      <c r="AI26" s="30"/>
      <c r="AJ26" s="30"/>
      <c r="AK26" s="30"/>
      <c r="AL26" s="135">
        <f>'Приложение 1'!AA26/1.2</f>
        <v>1.185247763441156</v>
      </c>
      <c r="AM26" s="30"/>
      <c r="AN26" s="30"/>
      <c r="AO26" s="30"/>
      <c r="AP26" s="30"/>
      <c r="AQ26" s="30"/>
      <c r="AR26" s="30"/>
      <c r="AS26" s="135">
        <f>'Приложение 1'!AF26/1.2</f>
        <v>0</v>
      </c>
      <c r="AT26" s="30"/>
      <c r="AU26" s="30"/>
      <c r="AV26" s="30"/>
      <c r="AW26" s="30"/>
      <c r="AX26" s="30"/>
      <c r="AY26" s="30"/>
      <c r="AZ26" s="135">
        <f>'Приложение 1'!AK26/1.2</f>
        <v>0</v>
      </c>
      <c r="BA26" s="30"/>
      <c r="BB26" s="30"/>
      <c r="BC26" s="30"/>
      <c r="BD26" s="30"/>
      <c r="BE26" s="30"/>
      <c r="BF26" s="30"/>
      <c r="BG26" s="135">
        <f t="shared" si="3"/>
        <v>1.1014015566916269</v>
      </c>
      <c r="BH26" s="30"/>
      <c r="BI26" s="30"/>
      <c r="BJ26" s="30"/>
      <c r="BK26" s="30"/>
      <c r="BL26" s="30"/>
      <c r="BM26" s="30"/>
      <c r="BN26" s="135">
        <f t="shared" si="4"/>
        <v>1.185247763441156</v>
      </c>
    </row>
    <row r="27" spans="1:66" s="34" customFormat="1" ht="23.25" customHeight="1" x14ac:dyDescent="0.25">
      <c r="A27" s="124" t="str">
        <f>'Приложение 1'!A27</f>
        <v>1.8.</v>
      </c>
      <c r="B27" s="150" t="str">
        <f>'Приложение 1'!B27</f>
        <v>МФУ HP LaserJet Enterprise 700 M725dn (CF066A)</v>
      </c>
      <c r="C27" s="124" t="str">
        <f>'Приложение 1'!C27</f>
        <v>К_04</v>
      </c>
      <c r="D27" s="30"/>
      <c r="E27" s="30"/>
      <c r="F27" s="30"/>
      <c r="G27" s="30"/>
      <c r="H27" s="30"/>
      <c r="I27" s="30"/>
      <c r="J27" s="135">
        <f t="shared" si="1"/>
        <v>0.53956789378078585</v>
      </c>
      <c r="K27" s="30"/>
      <c r="L27" s="30"/>
      <c r="M27" s="30"/>
      <c r="N27" s="30"/>
      <c r="O27" s="30"/>
      <c r="P27" s="30"/>
      <c r="Q27" s="135">
        <f t="shared" si="2"/>
        <v>0</v>
      </c>
      <c r="R27" s="30"/>
      <c r="S27" s="30"/>
      <c r="T27" s="30"/>
      <c r="U27" s="30"/>
      <c r="V27" s="30"/>
      <c r="W27" s="30"/>
      <c r="X27" s="135">
        <f>'Приложение 1'!Q27/1.2</f>
        <v>0</v>
      </c>
      <c r="Y27" s="30"/>
      <c r="Z27" s="30"/>
      <c r="AA27" s="30"/>
      <c r="AB27" s="30"/>
      <c r="AC27" s="30"/>
      <c r="AD27" s="30"/>
      <c r="AE27" s="135">
        <f>'Приложение 1'!V27/1.2</f>
        <v>0</v>
      </c>
      <c r="AF27" s="30"/>
      <c r="AG27" s="30"/>
      <c r="AH27" s="30"/>
      <c r="AI27" s="30"/>
      <c r="AJ27" s="30"/>
      <c r="AK27" s="30"/>
      <c r="AL27" s="135">
        <f>'Приложение 1'!AA27/1.2</f>
        <v>0</v>
      </c>
      <c r="AM27" s="30"/>
      <c r="AN27" s="30"/>
      <c r="AO27" s="30"/>
      <c r="AP27" s="30"/>
      <c r="AQ27" s="30"/>
      <c r="AR27" s="30"/>
      <c r="AS27" s="135">
        <f>'Приложение 1'!AF27/1.2</f>
        <v>0.53956789378078585</v>
      </c>
      <c r="AT27" s="30"/>
      <c r="AU27" s="30"/>
      <c r="AV27" s="30"/>
      <c r="AW27" s="30"/>
      <c r="AX27" s="30"/>
      <c r="AY27" s="30"/>
      <c r="AZ27" s="135">
        <f>'Приложение 1'!AK27/1.2</f>
        <v>0</v>
      </c>
      <c r="BA27" s="30"/>
      <c r="BB27" s="30"/>
      <c r="BC27" s="30"/>
      <c r="BD27" s="30"/>
      <c r="BE27" s="30"/>
      <c r="BF27" s="30"/>
      <c r="BG27" s="135">
        <f t="shared" si="3"/>
        <v>0.53956789378078585</v>
      </c>
      <c r="BH27" s="30"/>
      <c r="BI27" s="30"/>
      <c r="BJ27" s="30"/>
      <c r="BK27" s="30"/>
      <c r="BL27" s="30"/>
      <c r="BM27" s="30"/>
      <c r="BN27" s="135">
        <f t="shared" si="4"/>
        <v>0</v>
      </c>
    </row>
    <row r="28" spans="1:66" s="34" customFormat="1" ht="23.25" customHeight="1" x14ac:dyDescent="0.25">
      <c r="A28" s="124" t="str">
        <f>'Приложение 1'!A28</f>
        <v>1.9.</v>
      </c>
      <c r="B28" s="150" t="str">
        <f>'Приложение 1'!B28</f>
        <v>Маршрутизатор Cisco ISR4431/K9</v>
      </c>
      <c r="C28" s="124" t="str">
        <f>'Приложение 1'!C28</f>
        <v>К_05</v>
      </c>
      <c r="D28" s="30"/>
      <c r="E28" s="30"/>
      <c r="F28" s="30"/>
      <c r="G28" s="30"/>
      <c r="H28" s="30"/>
      <c r="I28" s="30"/>
      <c r="J28" s="135">
        <f t="shared" si="1"/>
        <v>0.33852659130162582</v>
      </c>
      <c r="K28" s="30"/>
      <c r="L28" s="30"/>
      <c r="M28" s="30"/>
      <c r="N28" s="30"/>
      <c r="O28" s="30"/>
      <c r="P28" s="30"/>
      <c r="Q28" s="135">
        <f t="shared" si="2"/>
        <v>0</v>
      </c>
      <c r="R28" s="30"/>
      <c r="S28" s="30"/>
      <c r="T28" s="30"/>
      <c r="U28" s="30"/>
      <c r="V28" s="30"/>
      <c r="W28" s="30"/>
      <c r="X28" s="135">
        <f>'Приложение 1'!Q28/1.2</f>
        <v>0</v>
      </c>
      <c r="Y28" s="30"/>
      <c r="Z28" s="30"/>
      <c r="AA28" s="30"/>
      <c r="AB28" s="30"/>
      <c r="AC28" s="30"/>
      <c r="AD28" s="30"/>
      <c r="AE28" s="135">
        <f>'Приложение 1'!V28/1.2</f>
        <v>0</v>
      </c>
      <c r="AF28" s="30"/>
      <c r="AG28" s="30"/>
      <c r="AH28" s="30"/>
      <c r="AI28" s="30"/>
      <c r="AJ28" s="30"/>
      <c r="AK28" s="30"/>
      <c r="AL28" s="135">
        <f>'Приложение 1'!AA28/1.2</f>
        <v>0</v>
      </c>
      <c r="AM28" s="30"/>
      <c r="AN28" s="30"/>
      <c r="AO28" s="30"/>
      <c r="AP28" s="30"/>
      <c r="AQ28" s="30"/>
      <c r="AR28" s="30"/>
      <c r="AS28" s="135">
        <f>'Приложение 1'!AF28/1.2</f>
        <v>0.33852659130162582</v>
      </c>
      <c r="AT28" s="30"/>
      <c r="AU28" s="30"/>
      <c r="AV28" s="30"/>
      <c r="AW28" s="30"/>
      <c r="AX28" s="30"/>
      <c r="AY28" s="30"/>
      <c r="AZ28" s="135">
        <f>'Приложение 1'!AK28/1.2</f>
        <v>0</v>
      </c>
      <c r="BA28" s="30"/>
      <c r="BB28" s="30"/>
      <c r="BC28" s="30"/>
      <c r="BD28" s="30"/>
      <c r="BE28" s="30"/>
      <c r="BF28" s="30"/>
      <c r="BG28" s="135">
        <f t="shared" si="3"/>
        <v>0.33852659130162582</v>
      </c>
      <c r="BH28" s="30"/>
      <c r="BI28" s="30"/>
      <c r="BJ28" s="30"/>
      <c r="BK28" s="30"/>
      <c r="BL28" s="30"/>
      <c r="BM28" s="30"/>
      <c r="BN28" s="135">
        <f t="shared" si="4"/>
        <v>0</v>
      </c>
    </row>
    <row r="29" spans="1:66" s="34" customFormat="1" ht="23.25" customHeight="1" x14ac:dyDescent="0.25">
      <c r="A29" s="124" t="str">
        <f>'Приложение 1'!A29</f>
        <v>1.10.</v>
      </c>
      <c r="B29" s="150" t="str">
        <f>'Приложение 1'!B29</f>
        <v>Моноблок HP ProOne 440 G3 (1KN99EA)</v>
      </c>
      <c r="C29" s="124" t="str">
        <f>'Приложение 1'!C29</f>
        <v>К_06</v>
      </c>
      <c r="D29" s="30"/>
      <c r="E29" s="30"/>
      <c r="F29" s="30"/>
      <c r="G29" s="30"/>
      <c r="H29" s="30"/>
      <c r="I29" s="30"/>
      <c r="J29" s="135">
        <f t="shared" si="1"/>
        <v>1.8290616401353541</v>
      </c>
      <c r="K29" s="30"/>
      <c r="L29" s="30"/>
      <c r="M29" s="30"/>
      <c r="N29" s="30"/>
      <c r="O29" s="30"/>
      <c r="P29" s="30"/>
      <c r="Q29" s="135">
        <f t="shared" si="2"/>
        <v>0</v>
      </c>
      <c r="R29" s="30"/>
      <c r="S29" s="30"/>
      <c r="T29" s="30"/>
      <c r="U29" s="30"/>
      <c r="V29" s="30"/>
      <c r="W29" s="30"/>
      <c r="X29" s="135">
        <f>'Приложение 1'!Q29/1.2</f>
        <v>0</v>
      </c>
      <c r="Y29" s="30"/>
      <c r="Z29" s="30"/>
      <c r="AA29" s="30"/>
      <c r="AB29" s="30"/>
      <c r="AC29" s="30"/>
      <c r="AD29" s="30"/>
      <c r="AE29" s="135">
        <f>'Приложение 1'!V29/1.2</f>
        <v>0</v>
      </c>
      <c r="AF29" s="30"/>
      <c r="AG29" s="30"/>
      <c r="AH29" s="30"/>
      <c r="AI29" s="30"/>
      <c r="AJ29" s="30"/>
      <c r="AK29" s="30"/>
      <c r="AL29" s="135">
        <f>'Приложение 1'!AA29/1.2</f>
        <v>0</v>
      </c>
      <c r="AM29" s="30"/>
      <c r="AN29" s="30"/>
      <c r="AO29" s="30"/>
      <c r="AP29" s="30"/>
      <c r="AQ29" s="30"/>
      <c r="AR29" s="30"/>
      <c r="AS29" s="135">
        <f>'Приложение 1'!AF29/1.2</f>
        <v>1.8290616401353541</v>
      </c>
      <c r="AT29" s="30"/>
      <c r="AU29" s="30"/>
      <c r="AV29" s="30"/>
      <c r="AW29" s="30"/>
      <c r="AX29" s="30"/>
      <c r="AY29" s="30"/>
      <c r="AZ29" s="135">
        <f>'Приложение 1'!AK29/1.2</f>
        <v>0</v>
      </c>
      <c r="BA29" s="30"/>
      <c r="BB29" s="30"/>
      <c r="BC29" s="30"/>
      <c r="BD29" s="30"/>
      <c r="BE29" s="30"/>
      <c r="BF29" s="30"/>
      <c r="BG29" s="135">
        <f t="shared" si="3"/>
        <v>1.8290616401353541</v>
      </c>
      <c r="BH29" s="30"/>
      <c r="BI29" s="30"/>
      <c r="BJ29" s="30"/>
      <c r="BK29" s="30"/>
      <c r="BL29" s="30"/>
      <c r="BM29" s="30"/>
      <c r="BN29" s="135">
        <f t="shared" si="4"/>
        <v>0</v>
      </c>
    </row>
    <row r="30" spans="1:66" s="34" customFormat="1" ht="23.25" customHeight="1" x14ac:dyDescent="0.25">
      <c r="A30" s="124" t="str">
        <f>'Приложение 1'!A30</f>
        <v>1.11.</v>
      </c>
      <c r="B30" s="150" t="str">
        <f>'Приложение 1'!B30</f>
        <v>PowerEdge R740XD Server</v>
      </c>
      <c r="C30" s="124" t="str">
        <f>'Приложение 1'!C30</f>
        <v>К_07</v>
      </c>
      <c r="D30" s="30"/>
      <c r="E30" s="30"/>
      <c r="F30" s="30"/>
      <c r="G30" s="30"/>
      <c r="H30" s="30"/>
      <c r="I30" s="30"/>
      <c r="J30" s="135">
        <f t="shared" si="1"/>
        <v>2.2101396713160786</v>
      </c>
      <c r="K30" s="30"/>
      <c r="L30" s="30"/>
      <c r="M30" s="30"/>
      <c r="N30" s="30"/>
      <c r="O30" s="30"/>
      <c r="P30" s="30"/>
      <c r="Q30" s="135">
        <f t="shared" si="2"/>
        <v>0</v>
      </c>
      <c r="R30" s="30"/>
      <c r="S30" s="30"/>
      <c r="T30" s="30"/>
      <c r="U30" s="30"/>
      <c r="V30" s="30"/>
      <c r="W30" s="30"/>
      <c r="X30" s="135">
        <f>'Приложение 1'!Q30/1.2</f>
        <v>0</v>
      </c>
      <c r="Y30" s="30"/>
      <c r="Z30" s="30"/>
      <c r="AA30" s="30"/>
      <c r="AB30" s="30"/>
      <c r="AC30" s="30"/>
      <c r="AD30" s="30"/>
      <c r="AE30" s="135">
        <f>'Приложение 1'!V30/1.2</f>
        <v>0</v>
      </c>
      <c r="AF30" s="30"/>
      <c r="AG30" s="30"/>
      <c r="AH30" s="30"/>
      <c r="AI30" s="30"/>
      <c r="AJ30" s="30"/>
      <c r="AK30" s="30"/>
      <c r="AL30" s="135">
        <f>'Приложение 1'!AA30/1.2</f>
        <v>0</v>
      </c>
      <c r="AM30" s="30"/>
      <c r="AN30" s="30"/>
      <c r="AO30" s="30"/>
      <c r="AP30" s="30"/>
      <c r="AQ30" s="30"/>
      <c r="AR30" s="30"/>
      <c r="AS30" s="135">
        <f>'Приложение 1'!AF30/1.2</f>
        <v>2.2101396713160786</v>
      </c>
      <c r="AT30" s="30"/>
      <c r="AU30" s="30"/>
      <c r="AV30" s="30"/>
      <c r="AW30" s="30"/>
      <c r="AX30" s="30"/>
      <c r="AY30" s="30"/>
      <c r="AZ30" s="135">
        <f>'Приложение 1'!AK30/1.2</f>
        <v>0</v>
      </c>
      <c r="BA30" s="30"/>
      <c r="BB30" s="30"/>
      <c r="BC30" s="30"/>
      <c r="BD30" s="30"/>
      <c r="BE30" s="30"/>
      <c r="BF30" s="30"/>
      <c r="BG30" s="135">
        <f t="shared" si="3"/>
        <v>2.2101396713160786</v>
      </c>
      <c r="BH30" s="30"/>
      <c r="BI30" s="30"/>
      <c r="BJ30" s="30"/>
      <c r="BK30" s="30"/>
      <c r="BL30" s="30"/>
      <c r="BM30" s="30"/>
      <c r="BN30" s="135">
        <f t="shared" si="4"/>
        <v>0</v>
      </c>
    </row>
    <row r="31" spans="1:66" s="128" customFormat="1" ht="24" customHeight="1" x14ac:dyDescent="0.25">
      <c r="A31" s="125">
        <f>'Приложение 1'!A31</f>
        <v>2</v>
      </c>
      <c r="B31" s="126" t="str">
        <f>'Приложение 1'!B31</f>
        <v>Оснащение интеллектуальной системой учета</v>
      </c>
      <c r="C31" s="125"/>
      <c r="D31" s="139"/>
      <c r="E31" s="139"/>
      <c r="F31" s="139"/>
      <c r="G31" s="139"/>
      <c r="H31" s="139"/>
      <c r="I31" s="139"/>
      <c r="J31" s="136">
        <f>SUM(J32:J32)</f>
        <v>577.97820243756905</v>
      </c>
      <c r="K31" s="139"/>
      <c r="L31" s="139"/>
      <c r="M31" s="139"/>
      <c r="N31" s="139"/>
      <c r="O31" s="139"/>
      <c r="P31" s="139"/>
      <c r="Q31" s="136">
        <f>SUM(Q32:Q32)</f>
        <v>323.44603789296269</v>
      </c>
      <c r="R31" s="139"/>
      <c r="S31" s="139"/>
      <c r="T31" s="139"/>
      <c r="U31" s="139"/>
      <c r="V31" s="139"/>
      <c r="W31" s="139"/>
      <c r="X31" s="136">
        <f>SUM(X32:X32)</f>
        <v>11.136645416666667</v>
      </c>
      <c r="Y31" s="139"/>
      <c r="Z31" s="139"/>
      <c r="AA31" s="139"/>
      <c r="AB31" s="139"/>
      <c r="AC31" s="139"/>
      <c r="AD31" s="139"/>
      <c r="AE31" s="136">
        <f>SUM(AE32:AE32)</f>
        <v>276.55659819233341</v>
      </c>
      <c r="AF31" s="139"/>
      <c r="AG31" s="139"/>
      <c r="AH31" s="139"/>
      <c r="AI31" s="139"/>
      <c r="AJ31" s="139"/>
      <c r="AK31" s="139"/>
      <c r="AL31" s="136">
        <f>SUM(AL32:AL32)</f>
        <v>145.42398316889998</v>
      </c>
      <c r="AM31" s="139"/>
      <c r="AN31" s="139"/>
      <c r="AO31" s="139"/>
      <c r="AP31" s="139"/>
      <c r="AQ31" s="139"/>
      <c r="AR31" s="139"/>
      <c r="AS31" s="136">
        <f>SUM(AS32:AS32)</f>
        <v>290.28495882856896</v>
      </c>
      <c r="AT31" s="139"/>
      <c r="AU31" s="139"/>
      <c r="AV31" s="139"/>
      <c r="AW31" s="139"/>
      <c r="AX31" s="139"/>
      <c r="AY31" s="139"/>
      <c r="AZ31" s="136">
        <f>SUM(AZ32:AZ32)</f>
        <v>166.885409307396</v>
      </c>
      <c r="BA31" s="139"/>
      <c r="BB31" s="139"/>
      <c r="BC31" s="139"/>
      <c r="BD31" s="139"/>
      <c r="BE31" s="139"/>
      <c r="BF31" s="139"/>
      <c r="BG31" s="136">
        <f>SUM(BG32:BG32)</f>
        <v>577.97820243756905</v>
      </c>
      <c r="BH31" s="139"/>
      <c r="BI31" s="139"/>
      <c r="BJ31" s="139"/>
      <c r="BK31" s="139"/>
      <c r="BL31" s="139"/>
      <c r="BM31" s="139"/>
      <c r="BN31" s="136">
        <f>SUM(BN32:BN32)</f>
        <v>323.44603789296269</v>
      </c>
    </row>
    <row r="32" spans="1:66" s="34" customFormat="1" ht="31.5" x14ac:dyDescent="0.25">
      <c r="A32" s="124" t="str">
        <f>'Приложение 1'!A32</f>
        <v>2.1.</v>
      </c>
      <c r="B32" s="64" t="str">
        <f>'Приложение 1'!B32</f>
        <v xml:space="preserve">Оборудование многоквартирных жилых домов интеллектуальной системой учета </v>
      </c>
      <c r="C32" s="124" t="str">
        <f>'Приложение 1'!C32</f>
        <v>K_S05</v>
      </c>
      <c r="D32" s="30"/>
      <c r="E32" s="30"/>
      <c r="F32" s="30"/>
      <c r="G32" s="30"/>
      <c r="H32" s="30"/>
      <c r="I32" s="30"/>
      <c r="J32" s="135">
        <f>BG32</f>
        <v>577.97820243756905</v>
      </c>
      <c r="K32" s="30"/>
      <c r="L32" s="30"/>
      <c r="M32" s="30"/>
      <c r="N32" s="30"/>
      <c r="O32" s="30"/>
      <c r="P32" s="30"/>
      <c r="Q32" s="135">
        <f>BN32</f>
        <v>323.44603789296269</v>
      </c>
      <c r="R32" s="30"/>
      <c r="S32" s="30"/>
      <c r="T32" s="30"/>
      <c r="U32" s="30"/>
      <c r="V32" s="30"/>
      <c r="W32" s="30"/>
      <c r="X32" s="135">
        <f>'Приложение 1'!Q32/1.2</f>
        <v>11.136645416666667</v>
      </c>
      <c r="Y32" s="30"/>
      <c r="Z32" s="30"/>
      <c r="AA32" s="30"/>
      <c r="AB32" s="30"/>
      <c r="AC32" s="30"/>
      <c r="AD32" s="30"/>
      <c r="AE32" s="135">
        <f>'Приложение 1'!V32/1.2</f>
        <v>276.55659819233341</v>
      </c>
      <c r="AF32" s="30"/>
      <c r="AG32" s="30"/>
      <c r="AH32" s="30"/>
      <c r="AI32" s="30"/>
      <c r="AJ32" s="30"/>
      <c r="AK32" s="30"/>
      <c r="AL32" s="135">
        <f>'Приложение 1'!AA32/1.2</f>
        <v>145.42398316889998</v>
      </c>
      <c r="AM32" s="30"/>
      <c r="AN32" s="30"/>
      <c r="AO32" s="30"/>
      <c r="AP32" s="30"/>
      <c r="AQ32" s="30"/>
      <c r="AR32" s="30"/>
      <c r="AS32" s="135">
        <f>'Приложение 1'!AF32/1.2</f>
        <v>290.28495882856896</v>
      </c>
      <c r="AT32" s="30"/>
      <c r="AU32" s="30"/>
      <c r="AV32" s="30"/>
      <c r="AW32" s="30"/>
      <c r="AX32" s="30"/>
      <c r="AY32" s="30"/>
      <c r="AZ32" s="135">
        <f>'Приложение 1'!AK32/1.2</f>
        <v>166.885409307396</v>
      </c>
      <c r="BA32" s="30"/>
      <c r="BB32" s="30"/>
      <c r="BC32" s="30"/>
      <c r="BD32" s="30"/>
      <c r="BE32" s="30"/>
      <c r="BF32" s="30"/>
      <c r="BG32" s="135">
        <f>AS32+AE32+X32</f>
        <v>577.97820243756905</v>
      </c>
      <c r="BH32" s="30"/>
      <c r="BI32" s="30"/>
      <c r="BJ32" s="30"/>
      <c r="BK32" s="30"/>
      <c r="BL32" s="30"/>
      <c r="BM32" s="30"/>
      <c r="BN32" s="135">
        <f>AZ32+AL32+X32</f>
        <v>323.44603789296269</v>
      </c>
    </row>
    <row r="33" spans="1:66" s="128" customFormat="1" ht="19.5" customHeight="1" outlineLevel="1" x14ac:dyDescent="0.25">
      <c r="A33" s="125">
        <f>'Приложение 1'!A33</f>
        <v>3</v>
      </c>
      <c r="B33" s="126" t="str">
        <f>'Приложение 1'!B33</f>
        <v>Иные проекты</v>
      </c>
      <c r="C33" s="125"/>
      <c r="D33" s="139"/>
      <c r="E33" s="139"/>
      <c r="F33" s="139"/>
      <c r="G33" s="139"/>
      <c r="H33" s="139"/>
      <c r="I33" s="139"/>
      <c r="J33" s="136">
        <f>SUM(J34:J35)</f>
        <v>0</v>
      </c>
      <c r="K33" s="139"/>
      <c r="L33" s="139"/>
      <c r="M33" s="139"/>
      <c r="N33" s="139"/>
      <c r="O33" s="139"/>
      <c r="P33" s="139"/>
      <c r="Q33" s="136">
        <f>SUM(Q34:Q35)</f>
        <v>0.59440150999999997</v>
      </c>
      <c r="R33" s="139"/>
      <c r="S33" s="139"/>
      <c r="T33" s="139"/>
      <c r="U33" s="139"/>
      <c r="V33" s="139"/>
      <c r="W33" s="139"/>
      <c r="X33" s="136">
        <f>SUM(X34:X35)</f>
        <v>0</v>
      </c>
      <c r="Y33" s="139"/>
      <c r="Z33" s="139"/>
      <c r="AA33" s="139"/>
      <c r="AB33" s="139"/>
      <c r="AC33" s="139"/>
      <c r="AD33" s="139"/>
      <c r="AE33" s="136">
        <f>SUM(AE34:AE35)</f>
        <v>0</v>
      </c>
      <c r="AF33" s="139"/>
      <c r="AG33" s="139"/>
      <c r="AH33" s="139"/>
      <c r="AI33" s="139"/>
      <c r="AJ33" s="139"/>
      <c r="AK33" s="139"/>
      <c r="AL33" s="136">
        <f>SUM(AL34:AL35)</f>
        <v>0.59440150999999997</v>
      </c>
      <c r="AM33" s="139"/>
      <c r="AN33" s="139"/>
      <c r="AO33" s="139"/>
      <c r="AP33" s="139"/>
      <c r="AQ33" s="139"/>
      <c r="AR33" s="139"/>
      <c r="AS33" s="136">
        <f>SUM(AS34:AS35)</f>
        <v>0</v>
      </c>
      <c r="AT33" s="139"/>
      <c r="AU33" s="139"/>
      <c r="AV33" s="139"/>
      <c r="AW33" s="139"/>
      <c r="AX33" s="139"/>
      <c r="AY33" s="139"/>
      <c r="AZ33" s="136">
        <f>SUM(AZ34:AZ35)</f>
        <v>0</v>
      </c>
      <c r="BA33" s="139"/>
      <c r="BB33" s="139"/>
      <c r="BC33" s="139"/>
      <c r="BD33" s="139"/>
      <c r="BE33" s="139"/>
      <c r="BF33" s="139"/>
      <c r="BG33" s="136">
        <f>SUM(BG34:BG35)</f>
        <v>0</v>
      </c>
      <c r="BH33" s="139"/>
      <c r="BI33" s="139"/>
      <c r="BJ33" s="139"/>
      <c r="BK33" s="139"/>
      <c r="BL33" s="139"/>
      <c r="BM33" s="139"/>
      <c r="BN33" s="136">
        <f>SUM(BN34:BN35)</f>
        <v>0.59440150999999997</v>
      </c>
    </row>
    <row r="34" spans="1:66" s="34" customFormat="1" ht="19.5" customHeight="1" outlineLevel="1" x14ac:dyDescent="0.25">
      <c r="A34" s="124" t="str">
        <f>'Приложение 1'!A34</f>
        <v>3.1.</v>
      </c>
      <c r="B34" s="64" t="str">
        <f>'Приложение 1'!B34</f>
        <v>Информационно-платежный терминал</v>
      </c>
      <c r="C34" s="124" t="str">
        <f>'Приложение 1'!C34</f>
        <v>L_CАЭС.01</v>
      </c>
      <c r="D34" s="30"/>
      <c r="E34" s="30"/>
      <c r="F34" s="30"/>
      <c r="G34" s="30"/>
      <c r="H34" s="30"/>
      <c r="I34" s="30"/>
      <c r="J34" s="135">
        <f t="shared" ref="J34" si="5">BG34</f>
        <v>0</v>
      </c>
      <c r="K34" s="30"/>
      <c r="L34" s="30"/>
      <c r="M34" s="30"/>
      <c r="N34" s="30"/>
      <c r="O34" s="30"/>
      <c r="P34" s="30"/>
      <c r="Q34" s="135">
        <f t="shared" ref="Q34:Q35" si="6">BN34</f>
        <v>0.41041192666666665</v>
      </c>
      <c r="R34" s="30"/>
      <c r="S34" s="30"/>
      <c r="T34" s="30"/>
      <c r="U34" s="30"/>
      <c r="V34" s="30"/>
      <c r="W34" s="30"/>
      <c r="X34" s="135">
        <f>'Приложение 1'!Q34/1.2</f>
        <v>0</v>
      </c>
      <c r="Y34" s="30"/>
      <c r="Z34" s="30"/>
      <c r="AA34" s="30"/>
      <c r="AB34" s="30"/>
      <c r="AC34" s="30"/>
      <c r="AD34" s="30"/>
      <c r="AE34" s="135">
        <f>'Приложение 1'!V34/1.2</f>
        <v>0</v>
      </c>
      <c r="AF34" s="30"/>
      <c r="AG34" s="30"/>
      <c r="AH34" s="30"/>
      <c r="AI34" s="30"/>
      <c r="AJ34" s="30"/>
      <c r="AK34" s="30"/>
      <c r="AL34" s="135">
        <f>'Приложение 1'!AA34/1.2</f>
        <v>0.41041192666666665</v>
      </c>
      <c r="AM34" s="30"/>
      <c r="AN34" s="30"/>
      <c r="AO34" s="30"/>
      <c r="AP34" s="30"/>
      <c r="AQ34" s="30"/>
      <c r="AR34" s="30"/>
      <c r="AS34" s="135">
        <f>'Приложение 1'!AF34/1.2</f>
        <v>0</v>
      </c>
      <c r="AT34" s="30"/>
      <c r="AU34" s="30"/>
      <c r="AV34" s="30"/>
      <c r="AW34" s="30"/>
      <c r="AX34" s="30"/>
      <c r="AY34" s="30"/>
      <c r="AZ34" s="135">
        <f>'Приложение 1'!AK34/1.2</f>
        <v>0</v>
      </c>
      <c r="BA34" s="30"/>
      <c r="BB34" s="30"/>
      <c r="BC34" s="30"/>
      <c r="BD34" s="30"/>
      <c r="BE34" s="30"/>
      <c r="BF34" s="30"/>
      <c r="BG34" s="135">
        <f>AS34+AE34+X34</f>
        <v>0</v>
      </c>
      <c r="BH34" s="30"/>
      <c r="BI34" s="30"/>
      <c r="BJ34" s="30"/>
      <c r="BK34" s="30"/>
      <c r="BL34" s="30"/>
      <c r="BM34" s="30"/>
      <c r="BN34" s="135">
        <f t="shared" ref="BN34:BN35" si="7">AZ34+AL34+X34</f>
        <v>0.41041192666666665</v>
      </c>
    </row>
    <row r="35" spans="1:66" s="34" customFormat="1" ht="19.5" customHeight="1" outlineLevel="1" x14ac:dyDescent="0.25">
      <c r="A35" s="124" t="str">
        <f>'Приложение 1'!A35</f>
        <v>3.2.</v>
      </c>
      <c r="B35" s="148" t="str">
        <f>'Приложение 1'!B35</f>
        <v>Робот-тренажер "Гоша"</v>
      </c>
      <c r="C35" s="124" t="str">
        <f>'Приложение 1'!C35</f>
        <v>L_CАЭС.02</v>
      </c>
      <c r="D35" s="30"/>
      <c r="E35" s="30"/>
      <c r="F35" s="30"/>
      <c r="G35" s="30"/>
      <c r="H35" s="30"/>
      <c r="I35" s="30"/>
      <c r="J35" s="135">
        <f t="shared" ref="J35" si="8">BG35</f>
        <v>0</v>
      </c>
      <c r="K35" s="30"/>
      <c r="L35" s="30"/>
      <c r="M35" s="30"/>
      <c r="N35" s="30"/>
      <c r="O35" s="30"/>
      <c r="P35" s="30"/>
      <c r="Q35" s="135">
        <f t="shared" si="6"/>
        <v>0.18398958333333332</v>
      </c>
      <c r="R35" s="30"/>
      <c r="S35" s="30"/>
      <c r="T35" s="30"/>
      <c r="U35" s="30"/>
      <c r="V35" s="30"/>
      <c r="W35" s="30"/>
      <c r="X35" s="135">
        <f>'Приложение 1'!Q35/1.2</f>
        <v>0</v>
      </c>
      <c r="Y35" s="30"/>
      <c r="Z35" s="30"/>
      <c r="AA35" s="30"/>
      <c r="AB35" s="30"/>
      <c r="AC35" s="30"/>
      <c r="AD35" s="30"/>
      <c r="AE35" s="135">
        <f>'Приложение 1'!V35/1.2</f>
        <v>0</v>
      </c>
      <c r="AF35" s="30"/>
      <c r="AG35" s="30"/>
      <c r="AH35" s="30"/>
      <c r="AI35" s="30"/>
      <c r="AJ35" s="30"/>
      <c r="AK35" s="30"/>
      <c r="AL35" s="135">
        <f>'Приложение 1'!AA35/1.2</f>
        <v>0.18398958333333332</v>
      </c>
      <c r="AM35" s="30"/>
      <c r="AN35" s="30"/>
      <c r="AO35" s="30"/>
      <c r="AP35" s="30"/>
      <c r="AQ35" s="30"/>
      <c r="AR35" s="30"/>
      <c r="AS35" s="135">
        <f>'Приложение 1'!AF35/1.2</f>
        <v>0</v>
      </c>
      <c r="AT35" s="30"/>
      <c r="AU35" s="30"/>
      <c r="AV35" s="30"/>
      <c r="AW35" s="30"/>
      <c r="AX35" s="30"/>
      <c r="AY35" s="30"/>
      <c r="AZ35" s="135">
        <f>'Приложение 1'!AK35/1.2</f>
        <v>0</v>
      </c>
      <c r="BA35" s="30"/>
      <c r="BB35" s="30"/>
      <c r="BC35" s="30"/>
      <c r="BD35" s="30"/>
      <c r="BE35" s="30"/>
      <c r="BF35" s="30"/>
      <c r="BG35" s="135">
        <f>AS35+AE35+X35</f>
        <v>0</v>
      </c>
      <c r="BH35" s="30"/>
      <c r="BI35" s="30"/>
      <c r="BJ35" s="30"/>
      <c r="BK35" s="30"/>
      <c r="BL35" s="30"/>
      <c r="BM35" s="30"/>
      <c r="BN35" s="135">
        <f t="shared" si="7"/>
        <v>0.18398958333333332</v>
      </c>
    </row>
    <row r="36" spans="1:66" s="128" customFormat="1" x14ac:dyDescent="0.25">
      <c r="A36" s="125"/>
      <c r="B36" s="126" t="str">
        <f>'Приложение 1'!B36</f>
        <v>ИТОГО</v>
      </c>
      <c r="C36" s="125"/>
      <c r="D36" s="139"/>
      <c r="E36" s="139"/>
      <c r="F36" s="139"/>
      <c r="G36" s="139"/>
      <c r="H36" s="139"/>
      <c r="I36" s="139"/>
      <c r="J36" s="136">
        <f>J19+J31+J33</f>
        <v>589.20816609126052</v>
      </c>
      <c r="K36" s="139"/>
      <c r="L36" s="139"/>
      <c r="M36" s="139"/>
      <c r="N36" s="139"/>
      <c r="O36" s="139"/>
      <c r="P36" s="139"/>
      <c r="Q36" s="136">
        <f>Q19+Q31+Q33</f>
        <v>330.35725419194699</v>
      </c>
      <c r="R36" s="139"/>
      <c r="S36" s="139"/>
      <c r="T36" s="139"/>
      <c r="U36" s="139"/>
      <c r="V36" s="139"/>
      <c r="W36" s="139"/>
      <c r="X36" s="136">
        <f>X19+X31+X33</f>
        <v>11.937189040636801</v>
      </c>
      <c r="Y36" s="139"/>
      <c r="Z36" s="139"/>
      <c r="AA36" s="139"/>
      <c r="AB36" s="139"/>
      <c r="AC36" s="139"/>
      <c r="AD36" s="139"/>
      <c r="AE36" s="136">
        <f>AE19+AE31+AE33</f>
        <v>281.5461629439676</v>
      </c>
      <c r="AF36" s="139"/>
      <c r="AG36" s="139"/>
      <c r="AH36" s="139"/>
      <c r="AI36" s="139"/>
      <c r="AJ36" s="139"/>
      <c r="AK36" s="139"/>
      <c r="AL36" s="136">
        <f>AL19+AL31+AL33</f>
        <v>151.01132652860304</v>
      </c>
      <c r="AM36" s="139"/>
      <c r="AN36" s="139"/>
      <c r="AO36" s="139"/>
      <c r="AP36" s="139"/>
      <c r="AQ36" s="139"/>
      <c r="AR36" s="139"/>
      <c r="AS36" s="136">
        <f>AS19+AS31+AS33</f>
        <v>295.72481410665608</v>
      </c>
      <c r="AT36" s="139"/>
      <c r="AU36" s="139"/>
      <c r="AV36" s="139"/>
      <c r="AW36" s="139"/>
      <c r="AX36" s="139"/>
      <c r="AY36" s="139"/>
      <c r="AZ36" s="136">
        <f>AZ19+AZ31+AZ33</f>
        <v>167.40873862270712</v>
      </c>
      <c r="BA36" s="139"/>
      <c r="BB36" s="139"/>
      <c r="BC36" s="139"/>
      <c r="BD36" s="139"/>
      <c r="BE36" s="139"/>
      <c r="BF36" s="139"/>
      <c r="BG36" s="136">
        <f>BG19+BG31+BG33</f>
        <v>589.20816609126052</v>
      </c>
      <c r="BH36" s="139"/>
      <c r="BI36" s="139"/>
      <c r="BJ36" s="139"/>
      <c r="BK36" s="139"/>
      <c r="BL36" s="139"/>
      <c r="BM36" s="139"/>
      <c r="BN36" s="136">
        <f>BN19+BN31+BN33</f>
        <v>330.35725419194699</v>
      </c>
    </row>
    <row r="38" spans="1:66" ht="37.5" customHeight="1" outlineLevel="1" x14ac:dyDescent="0.25">
      <c r="A38" s="221" t="s">
        <v>158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</row>
    <row r="39" spans="1:66" ht="16.5" customHeight="1" outlineLevel="1" x14ac:dyDescent="0.25">
      <c r="A39" s="221" t="s">
        <v>144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</row>
    <row r="40" spans="1:66" ht="19.5" customHeight="1" outlineLevel="1" x14ac:dyDescent="0.25">
      <c r="A40" s="221" t="s">
        <v>181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</row>
    <row r="41" spans="1:66" ht="19.5" customHeight="1" outlineLevel="1" x14ac:dyDescent="0.25">
      <c r="A41" s="221" t="s">
        <v>145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</row>
    <row r="42" spans="1:66" ht="38.25" customHeight="1" outlineLevel="1" x14ac:dyDescent="0.25">
      <c r="A42" s="209" t="s">
        <v>164</v>
      </c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</row>
    <row r="43" spans="1:66" s="34" customFormat="1" ht="21.75" customHeight="1" x14ac:dyDescent="0.25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67"/>
      <c r="L43" s="167"/>
      <c r="M43" s="167"/>
      <c r="N43" s="167"/>
      <c r="O43" s="167"/>
      <c r="P43" s="167"/>
      <c r="Q43" s="167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67"/>
      <c r="AG43" s="167"/>
      <c r="AH43" s="167"/>
      <c r="AI43" s="167"/>
      <c r="AJ43" s="167"/>
      <c r="AK43" s="167"/>
      <c r="AL43" s="167"/>
      <c r="AM43" s="143"/>
      <c r="AN43" s="143"/>
      <c r="AO43" s="143"/>
      <c r="AP43" s="143"/>
      <c r="AQ43" s="143"/>
      <c r="AR43" s="143"/>
      <c r="AS43" s="143"/>
      <c r="AT43" s="167"/>
      <c r="AU43" s="167"/>
      <c r="AV43" s="167"/>
      <c r="AW43" s="167"/>
      <c r="AX43" s="167"/>
      <c r="AY43" s="167"/>
      <c r="AZ43" s="167"/>
      <c r="BA43" s="143"/>
      <c r="BB43" s="143"/>
      <c r="BC43" s="143"/>
      <c r="BD43" s="143"/>
      <c r="BE43" s="143"/>
      <c r="BF43" s="143"/>
      <c r="BG43" s="143"/>
      <c r="BH43" s="145"/>
      <c r="BI43" s="144"/>
    </row>
  </sheetData>
  <mergeCells count="31">
    <mergeCell ref="A38:AK38"/>
    <mergeCell ref="A42:AK42"/>
    <mergeCell ref="AT15:AZ15"/>
    <mergeCell ref="BH15:BN15"/>
    <mergeCell ref="BH16:BN16"/>
    <mergeCell ref="K16:Q16"/>
    <mergeCell ref="D14:Q15"/>
    <mergeCell ref="D16:J16"/>
    <mergeCell ref="A39:BG39"/>
    <mergeCell ref="A40:BG40"/>
    <mergeCell ref="A41:BG41"/>
    <mergeCell ref="A14:A17"/>
    <mergeCell ref="C14:C17"/>
    <mergeCell ref="B14:B17"/>
    <mergeCell ref="R14:BN14"/>
    <mergeCell ref="Y15:AE15"/>
    <mergeCell ref="BA16:BG16"/>
    <mergeCell ref="AT16:AZ16"/>
    <mergeCell ref="R15:X15"/>
    <mergeCell ref="BA15:BG15"/>
    <mergeCell ref="Y16:AE16"/>
    <mergeCell ref="R16:X16"/>
    <mergeCell ref="AM15:AS15"/>
    <mergeCell ref="AM16:AS16"/>
    <mergeCell ref="AF15:AL15"/>
    <mergeCell ref="AF16:AL16"/>
    <mergeCell ref="A8:AE8"/>
    <mergeCell ref="A9:AE9"/>
    <mergeCell ref="A11:AE11"/>
    <mergeCell ref="A12:AE12"/>
    <mergeCell ref="A13:AE13"/>
  </mergeCells>
  <pageMargins left="0.55118110236220474" right="0.15748031496062992" top="0.39370078740157483" bottom="0.35433070866141736" header="0.31496062992125984" footer="0.15748031496062992"/>
  <pageSetup paperSize="8" scale="60" fitToWidth="2" orientation="landscape" r:id="rId1"/>
  <headerFooter differentOddEven="1" scaleWithDoc="0" alignWithMargins="0">
    <oddHeader>&amp;C7</oddHeader>
    <evenHeader>&amp;C8</evenHeader>
  </headerFooter>
  <colBreaks count="1" manualBreakCount="1">
    <brk id="45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3"/>
  <sheetViews>
    <sheetView tabSelected="1" topLeftCell="A7" zoomScale="80" zoomScaleNormal="80" zoomScaleSheetLayoutView="90" workbookViewId="0">
      <selection activeCell="E22" sqref="E22"/>
    </sheetView>
  </sheetViews>
  <sheetFormatPr defaultColWidth="9" defaultRowHeight="15.75" outlineLevelRow="1" x14ac:dyDescent="0.25"/>
  <cols>
    <col min="1" max="1" width="8.875" style="153" customWidth="1"/>
    <col min="2" max="2" width="60.75" style="44" customWidth="1"/>
    <col min="3" max="3" width="16.625" style="45" customWidth="1"/>
    <col min="4" max="7" width="17.125" style="45" customWidth="1"/>
    <col min="8" max="8" width="17.75" style="45" customWidth="1"/>
    <col min="9" max="9" width="16.875" style="45" customWidth="1"/>
    <col min="10" max="10" width="21.375" style="45" customWidth="1"/>
    <col min="11" max="256" width="9" style="45"/>
    <col min="257" max="257" width="8.875" style="45" customWidth="1"/>
    <col min="258" max="258" width="72.75" style="45" customWidth="1"/>
    <col min="259" max="259" width="10.75" style="45" customWidth="1"/>
    <col min="260" max="260" width="8.625" style="45" customWidth="1"/>
    <col min="261" max="261" width="9" style="45" customWidth="1"/>
    <col min="262" max="262" width="13.375" style="45" customWidth="1"/>
    <col min="263" max="263" width="17.125" style="45" customWidth="1"/>
    <col min="264" max="264" width="13.25" style="45" customWidth="1"/>
    <col min="265" max="265" width="17.375" style="45" customWidth="1"/>
    <col min="266" max="266" width="13.125" style="45" customWidth="1"/>
    <col min="267" max="267" width="16.5" style="45" customWidth="1"/>
    <col min="268" max="268" width="13.25" style="45" customWidth="1"/>
    <col min="269" max="269" width="17.125" style="45" customWidth="1"/>
    <col min="270" max="270" width="91.875" style="45" customWidth="1"/>
    <col min="271" max="271" width="157.375" style="45" customWidth="1"/>
    <col min="272" max="512" width="9" style="45"/>
    <col min="513" max="513" width="8.875" style="45" customWidth="1"/>
    <col min="514" max="514" width="72.75" style="45" customWidth="1"/>
    <col min="515" max="515" width="10.75" style="45" customWidth="1"/>
    <col min="516" max="516" width="8.625" style="45" customWidth="1"/>
    <col min="517" max="517" width="9" style="45" customWidth="1"/>
    <col min="518" max="518" width="13.375" style="45" customWidth="1"/>
    <col min="519" max="519" width="17.125" style="45" customWidth="1"/>
    <col min="520" max="520" width="13.25" style="45" customWidth="1"/>
    <col min="521" max="521" width="17.375" style="45" customWidth="1"/>
    <col min="522" max="522" width="13.125" style="45" customWidth="1"/>
    <col min="523" max="523" width="16.5" style="45" customWidth="1"/>
    <col min="524" max="524" width="13.25" style="45" customWidth="1"/>
    <col min="525" max="525" width="17.125" style="45" customWidth="1"/>
    <col min="526" max="526" width="91.875" style="45" customWidth="1"/>
    <col min="527" max="527" width="157.375" style="45" customWidth="1"/>
    <col min="528" max="768" width="9" style="45"/>
    <col min="769" max="769" width="8.875" style="45" customWidth="1"/>
    <col min="770" max="770" width="72.75" style="45" customWidth="1"/>
    <col min="771" max="771" width="10.75" style="45" customWidth="1"/>
    <col min="772" max="772" width="8.625" style="45" customWidth="1"/>
    <col min="773" max="773" width="9" style="45" customWidth="1"/>
    <col min="774" max="774" width="13.375" style="45" customWidth="1"/>
    <col min="775" max="775" width="17.125" style="45" customWidth="1"/>
    <col min="776" max="776" width="13.25" style="45" customWidth="1"/>
    <col min="777" max="777" width="17.375" style="45" customWidth="1"/>
    <col min="778" max="778" width="13.125" style="45" customWidth="1"/>
    <col min="779" max="779" width="16.5" style="45" customWidth="1"/>
    <col min="780" max="780" width="13.25" style="45" customWidth="1"/>
    <col min="781" max="781" width="17.125" style="45" customWidth="1"/>
    <col min="782" max="782" width="91.875" style="45" customWidth="1"/>
    <col min="783" max="783" width="157.375" style="45" customWidth="1"/>
    <col min="784" max="1024" width="9" style="45"/>
    <col min="1025" max="1025" width="8.875" style="45" customWidth="1"/>
    <col min="1026" max="1026" width="72.75" style="45" customWidth="1"/>
    <col min="1027" max="1027" width="10.75" style="45" customWidth="1"/>
    <col min="1028" max="1028" width="8.625" style="45" customWidth="1"/>
    <col min="1029" max="1029" width="9" style="45" customWidth="1"/>
    <col min="1030" max="1030" width="13.375" style="45" customWidth="1"/>
    <col min="1031" max="1031" width="17.125" style="45" customWidth="1"/>
    <col min="1032" max="1032" width="13.25" style="45" customWidth="1"/>
    <col min="1033" max="1033" width="17.375" style="45" customWidth="1"/>
    <col min="1034" max="1034" width="13.125" style="45" customWidth="1"/>
    <col min="1035" max="1035" width="16.5" style="45" customWidth="1"/>
    <col min="1036" max="1036" width="13.25" style="45" customWidth="1"/>
    <col min="1037" max="1037" width="17.125" style="45" customWidth="1"/>
    <col min="1038" max="1038" width="91.875" style="45" customWidth="1"/>
    <col min="1039" max="1039" width="157.375" style="45" customWidth="1"/>
    <col min="1040" max="1280" width="9" style="45"/>
    <col min="1281" max="1281" width="8.875" style="45" customWidth="1"/>
    <col min="1282" max="1282" width="72.75" style="45" customWidth="1"/>
    <col min="1283" max="1283" width="10.75" style="45" customWidth="1"/>
    <col min="1284" max="1284" width="8.625" style="45" customWidth="1"/>
    <col min="1285" max="1285" width="9" style="45" customWidth="1"/>
    <col min="1286" max="1286" width="13.375" style="45" customWidth="1"/>
    <col min="1287" max="1287" width="17.125" style="45" customWidth="1"/>
    <col min="1288" max="1288" width="13.25" style="45" customWidth="1"/>
    <col min="1289" max="1289" width="17.375" style="45" customWidth="1"/>
    <col min="1290" max="1290" width="13.125" style="45" customWidth="1"/>
    <col min="1291" max="1291" width="16.5" style="45" customWidth="1"/>
    <col min="1292" max="1292" width="13.25" style="45" customWidth="1"/>
    <col min="1293" max="1293" width="17.125" style="45" customWidth="1"/>
    <col min="1294" max="1294" width="91.875" style="45" customWidth="1"/>
    <col min="1295" max="1295" width="157.375" style="45" customWidth="1"/>
    <col min="1296" max="1536" width="9" style="45"/>
    <col min="1537" max="1537" width="8.875" style="45" customWidth="1"/>
    <col min="1538" max="1538" width="72.75" style="45" customWidth="1"/>
    <col min="1539" max="1539" width="10.75" style="45" customWidth="1"/>
    <col min="1540" max="1540" width="8.625" style="45" customWidth="1"/>
    <col min="1541" max="1541" width="9" style="45" customWidth="1"/>
    <col min="1542" max="1542" width="13.375" style="45" customWidth="1"/>
    <col min="1543" max="1543" width="17.125" style="45" customWidth="1"/>
    <col min="1544" max="1544" width="13.25" style="45" customWidth="1"/>
    <col min="1545" max="1545" width="17.375" style="45" customWidth="1"/>
    <col min="1546" max="1546" width="13.125" style="45" customWidth="1"/>
    <col min="1547" max="1547" width="16.5" style="45" customWidth="1"/>
    <col min="1548" max="1548" width="13.25" style="45" customWidth="1"/>
    <col min="1549" max="1549" width="17.125" style="45" customWidth="1"/>
    <col min="1550" max="1550" width="91.875" style="45" customWidth="1"/>
    <col min="1551" max="1551" width="157.375" style="45" customWidth="1"/>
    <col min="1552" max="1792" width="9" style="45"/>
    <col min="1793" max="1793" width="8.875" style="45" customWidth="1"/>
    <col min="1794" max="1794" width="72.75" style="45" customWidth="1"/>
    <col min="1795" max="1795" width="10.75" style="45" customWidth="1"/>
    <col min="1796" max="1796" width="8.625" style="45" customWidth="1"/>
    <col min="1797" max="1797" width="9" style="45" customWidth="1"/>
    <col min="1798" max="1798" width="13.375" style="45" customWidth="1"/>
    <col min="1799" max="1799" width="17.125" style="45" customWidth="1"/>
    <col min="1800" max="1800" width="13.25" style="45" customWidth="1"/>
    <col min="1801" max="1801" width="17.375" style="45" customWidth="1"/>
    <col min="1802" max="1802" width="13.125" style="45" customWidth="1"/>
    <col min="1803" max="1803" width="16.5" style="45" customWidth="1"/>
    <col min="1804" max="1804" width="13.25" style="45" customWidth="1"/>
    <col min="1805" max="1805" width="17.125" style="45" customWidth="1"/>
    <col min="1806" max="1806" width="91.875" style="45" customWidth="1"/>
    <col min="1807" max="1807" width="157.375" style="45" customWidth="1"/>
    <col min="1808" max="2048" width="9" style="45"/>
    <col min="2049" max="2049" width="8.875" style="45" customWidth="1"/>
    <col min="2050" max="2050" width="72.75" style="45" customWidth="1"/>
    <col min="2051" max="2051" width="10.75" style="45" customWidth="1"/>
    <col min="2052" max="2052" width="8.625" style="45" customWidth="1"/>
    <col min="2053" max="2053" width="9" style="45" customWidth="1"/>
    <col min="2054" max="2054" width="13.375" style="45" customWidth="1"/>
    <col min="2055" max="2055" width="17.125" style="45" customWidth="1"/>
    <col min="2056" max="2056" width="13.25" style="45" customWidth="1"/>
    <col min="2057" max="2057" width="17.375" style="45" customWidth="1"/>
    <col min="2058" max="2058" width="13.125" style="45" customWidth="1"/>
    <col min="2059" max="2059" width="16.5" style="45" customWidth="1"/>
    <col min="2060" max="2060" width="13.25" style="45" customWidth="1"/>
    <col min="2061" max="2061" width="17.125" style="45" customWidth="1"/>
    <col min="2062" max="2062" width="91.875" style="45" customWidth="1"/>
    <col min="2063" max="2063" width="157.375" style="45" customWidth="1"/>
    <col min="2064" max="2304" width="9" style="45"/>
    <col min="2305" max="2305" width="8.875" style="45" customWidth="1"/>
    <col min="2306" max="2306" width="72.75" style="45" customWidth="1"/>
    <col min="2307" max="2307" width="10.75" style="45" customWidth="1"/>
    <col min="2308" max="2308" width="8.625" style="45" customWidth="1"/>
    <col min="2309" max="2309" width="9" style="45" customWidth="1"/>
    <col min="2310" max="2310" width="13.375" style="45" customWidth="1"/>
    <col min="2311" max="2311" width="17.125" style="45" customWidth="1"/>
    <col min="2312" max="2312" width="13.25" style="45" customWidth="1"/>
    <col min="2313" max="2313" width="17.375" style="45" customWidth="1"/>
    <col min="2314" max="2314" width="13.125" style="45" customWidth="1"/>
    <col min="2315" max="2315" width="16.5" style="45" customWidth="1"/>
    <col min="2316" max="2316" width="13.25" style="45" customWidth="1"/>
    <col min="2317" max="2317" width="17.125" style="45" customWidth="1"/>
    <col min="2318" max="2318" width="91.875" style="45" customWidth="1"/>
    <col min="2319" max="2319" width="157.375" style="45" customWidth="1"/>
    <col min="2320" max="2560" width="9" style="45"/>
    <col min="2561" max="2561" width="8.875" style="45" customWidth="1"/>
    <col min="2562" max="2562" width="72.75" style="45" customWidth="1"/>
    <col min="2563" max="2563" width="10.75" style="45" customWidth="1"/>
    <col min="2564" max="2564" width="8.625" style="45" customWidth="1"/>
    <col min="2565" max="2565" width="9" style="45" customWidth="1"/>
    <col min="2566" max="2566" width="13.375" style="45" customWidth="1"/>
    <col min="2567" max="2567" width="17.125" style="45" customWidth="1"/>
    <col min="2568" max="2568" width="13.25" style="45" customWidth="1"/>
    <col min="2569" max="2569" width="17.375" style="45" customWidth="1"/>
    <col min="2570" max="2570" width="13.125" style="45" customWidth="1"/>
    <col min="2571" max="2571" width="16.5" style="45" customWidth="1"/>
    <col min="2572" max="2572" width="13.25" style="45" customWidth="1"/>
    <col min="2573" max="2573" width="17.125" style="45" customWidth="1"/>
    <col min="2574" max="2574" width="91.875" style="45" customWidth="1"/>
    <col min="2575" max="2575" width="157.375" style="45" customWidth="1"/>
    <col min="2576" max="2816" width="9" style="45"/>
    <col min="2817" max="2817" width="8.875" style="45" customWidth="1"/>
    <col min="2818" max="2818" width="72.75" style="45" customWidth="1"/>
    <col min="2819" max="2819" width="10.75" style="45" customWidth="1"/>
    <col min="2820" max="2820" width="8.625" style="45" customWidth="1"/>
    <col min="2821" max="2821" width="9" style="45" customWidth="1"/>
    <col min="2822" max="2822" width="13.375" style="45" customWidth="1"/>
    <col min="2823" max="2823" width="17.125" style="45" customWidth="1"/>
    <col min="2824" max="2824" width="13.25" style="45" customWidth="1"/>
    <col min="2825" max="2825" width="17.375" style="45" customWidth="1"/>
    <col min="2826" max="2826" width="13.125" style="45" customWidth="1"/>
    <col min="2827" max="2827" width="16.5" style="45" customWidth="1"/>
    <col min="2828" max="2828" width="13.25" style="45" customWidth="1"/>
    <col min="2829" max="2829" width="17.125" style="45" customWidth="1"/>
    <col min="2830" max="2830" width="91.875" style="45" customWidth="1"/>
    <col min="2831" max="2831" width="157.375" style="45" customWidth="1"/>
    <col min="2832" max="3072" width="9" style="45"/>
    <col min="3073" max="3073" width="8.875" style="45" customWidth="1"/>
    <col min="3074" max="3074" width="72.75" style="45" customWidth="1"/>
    <col min="3075" max="3075" width="10.75" style="45" customWidth="1"/>
    <col min="3076" max="3076" width="8.625" style="45" customWidth="1"/>
    <col min="3077" max="3077" width="9" style="45" customWidth="1"/>
    <col min="3078" max="3078" width="13.375" style="45" customWidth="1"/>
    <col min="3079" max="3079" width="17.125" style="45" customWidth="1"/>
    <col min="3080" max="3080" width="13.25" style="45" customWidth="1"/>
    <col min="3081" max="3081" width="17.375" style="45" customWidth="1"/>
    <col min="3082" max="3082" width="13.125" style="45" customWidth="1"/>
    <col min="3083" max="3083" width="16.5" style="45" customWidth="1"/>
    <col min="3084" max="3084" width="13.25" style="45" customWidth="1"/>
    <col min="3085" max="3085" width="17.125" style="45" customWidth="1"/>
    <col min="3086" max="3086" width="91.875" style="45" customWidth="1"/>
    <col min="3087" max="3087" width="157.375" style="45" customWidth="1"/>
    <col min="3088" max="3328" width="9" style="45"/>
    <col min="3329" max="3329" width="8.875" style="45" customWidth="1"/>
    <col min="3330" max="3330" width="72.75" style="45" customWidth="1"/>
    <col min="3331" max="3331" width="10.75" style="45" customWidth="1"/>
    <col min="3332" max="3332" width="8.625" style="45" customWidth="1"/>
    <col min="3333" max="3333" width="9" style="45" customWidth="1"/>
    <col min="3334" max="3334" width="13.375" style="45" customWidth="1"/>
    <col min="3335" max="3335" width="17.125" style="45" customWidth="1"/>
    <col min="3336" max="3336" width="13.25" style="45" customWidth="1"/>
    <col min="3337" max="3337" width="17.375" style="45" customWidth="1"/>
    <col min="3338" max="3338" width="13.125" style="45" customWidth="1"/>
    <col min="3339" max="3339" width="16.5" style="45" customWidth="1"/>
    <col min="3340" max="3340" width="13.25" style="45" customWidth="1"/>
    <col min="3341" max="3341" width="17.125" style="45" customWidth="1"/>
    <col min="3342" max="3342" width="91.875" style="45" customWidth="1"/>
    <col min="3343" max="3343" width="157.375" style="45" customWidth="1"/>
    <col min="3344" max="3584" width="9" style="45"/>
    <col min="3585" max="3585" width="8.875" style="45" customWidth="1"/>
    <col min="3586" max="3586" width="72.75" style="45" customWidth="1"/>
    <col min="3587" max="3587" width="10.75" style="45" customWidth="1"/>
    <col min="3588" max="3588" width="8.625" style="45" customWidth="1"/>
    <col min="3589" max="3589" width="9" style="45" customWidth="1"/>
    <col min="3590" max="3590" width="13.375" style="45" customWidth="1"/>
    <col min="3591" max="3591" width="17.125" style="45" customWidth="1"/>
    <col min="3592" max="3592" width="13.25" style="45" customWidth="1"/>
    <col min="3593" max="3593" width="17.375" style="45" customWidth="1"/>
    <col min="3594" max="3594" width="13.125" style="45" customWidth="1"/>
    <col min="3595" max="3595" width="16.5" style="45" customWidth="1"/>
    <col min="3596" max="3596" width="13.25" style="45" customWidth="1"/>
    <col min="3597" max="3597" width="17.125" style="45" customWidth="1"/>
    <col min="3598" max="3598" width="91.875" style="45" customWidth="1"/>
    <col min="3599" max="3599" width="157.375" style="45" customWidth="1"/>
    <col min="3600" max="3840" width="9" style="45"/>
    <col min="3841" max="3841" width="8.875" style="45" customWidth="1"/>
    <col min="3842" max="3842" width="72.75" style="45" customWidth="1"/>
    <col min="3843" max="3843" width="10.75" style="45" customWidth="1"/>
    <col min="3844" max="3844" width="8.625" style="45" customWidth="1"/>
    <col min="3845" max="3845" width="9" style="45" customWidth="1"/>
    <col min="3846" max="3846" width="13.375" style="45" customWidth="1"/>
    <col min="3847" max="3847" width="17.125" style="45" customWidth="1"/>
    <col min="3848" max="3848" width="13.25" style="45" customWidth="1"/>
    <col min="3849" max="3849" width="17.375" style="45" customWidth="1"/>
    <col min="3850" max="3850" width="13.125" style="45" customWidth="1"/>
    <col min="3851" max="3851" width="16.5" style="45" customWidth="1"/>
    <col min="3852" max="3852" width="13.25" style="45" customWidth="1"/>
    <col min="3853" max="3853" width="17.125" style="45" customWidth="1"/>
    <col min="3854" max="3854" width="91.875" style="45" customWidth="1"/>
    <col min="3855" max="3855" width="157.375" style="45" customWidth="1"/>
    <col min="3856" max="4096" width="9" style="45"/>
    <col min="4097" max="4097" width="8.875" style="45" customWidth="1"/>
    <col min="4098" max="4098" width="72.75" style="45" customWidth="1"/>
    <col min="4099" max="4099" width="10.75" style="45" customWidth="1"/>
    <col min="4100" max="4100" width="8.625" style="45" customWidth="1"/>
    <col min="4101" max="4101" width="9" style="45" customWidth="1"/>
    <col min="4102" max="4102" width="13.375" style="45" customWidth="1"/>
    <col min="4103" max="4103" width="17.125" style="45" customWidth="1"/>
    <col min="4104" max="4104" width="13.25" style="45" customWidth="1"/>
    <col min="4105" max="4105" width="17.375" style="45" customWidth="1"/>
    <col min="4106" max="4106" width="13.125" style="45" customWidth="1"/>
    <col min="4107" max="4107" width="16.5" style="45" customWidth="1"/>
    <col min="4108" max="4108" width="13.25" style="45" customWidth="1"/>
    <col min="4109" max="4109" width="17.125" style="45" customWidth="1"/>
    <col min="4110" max="4110" width="91.875" style="45" customWidth="1"/>
    <col min="4111" max="4111" width="157.375" style="45" customWidth="1"/>
    <col min="4112" max="4352" width="9" style="45"/>
    <col min="4353" max="4353" width="8.875" style="45" customWidth="1"/>
    <col min="4354" max="4354" width="72.75" style="45" customWidth="1"/>
    <col min="4355" max="4355" width="10.75" style="45" customWidth="1"/>
    <col min="4356" max="4356" width="8.625" style="45" customWidth="1"/>
    <col min="4357" max="4357" width="9" style="45" customWidth="1"/>
    <col min="4358" max="4358" width="13.375" style="45" customWidth="1"/>
    <col min="4359" max="4359" width="17.125" style="45" customWidth="1"/>
    <col min="4360" max="4360" width="13.25" style="45" customWidth="1"/>
    <col min="4361" max="4361" width="17.375" style="45" customWidth="1"/>
    <col min="4362" max="4362" width="13.125" style="45" customWidth="1"/>
    <col min="4363" max="4363" width="16.5" style="45" customWidth="1"/>
    <col min="4364" max="4364" width="13.25" style="45" customWidth="1"/>
    <col min="4365" max="4365" width="17.125" style="45" customWidth="1"/>
    <col min="4366" max="4366" width="91.875" style="45" customWidth="1"/>
    <col min="4367" max="4367" width="157.375" style="45" customWidth="1"/>
    <col min="4368" max="4608" width="9" style="45"/>
    <col min="4609" max="4609" width="8.875" style="45" customWidth="1"/>
    <col min="4610" max="4610" width="72.75" style="45" customWidth="1"/>
    <col min="4611" max="4611" width="10.75" style="45" customWidth="1"/>
    <col min="4612" max="4612" width="8.625" style="45" customWidth="1"/>
    <col min="4613" max="4613" width="9" style="45" customWidth="1"/>
    <col min="4614" max="4614" width="13.375" style="45" customWidth="1"/>
    <col min="4615" max="4615" width="17.125" style="45" customWidth="1"/>
    <col min="4616" max="4616" width="13.25" style="45" customWidth="1"/>
    <col min="4617" max="4617" width="17.375" style="45" customWidth="1"/>
    <col min="4618" max="4618" width="13.125" style="45" customWidth="1"/>
    <col min="4619" max="4619" width="16.5" style="45" customWidth="1"/>
    <col min="4620" max="4620" width="13.25" style="45" customWidth="1"/>
    <col min="4621" max="4621" width="17.125" style="45" customWidth="1"/>
    <col min="4622" max="4622" width="91.875" style="45" customWidth="1"/>
    <col min="4623" max="4623" width="157.375" style="45" customWidth="1"/>
    <col min="4624" max="4864" width="9" style="45"/>
    <col min="4865" max="4865" width="8.875" style="45" customWidth="1"/>
    <col min="4866" max="4866" width="72.75" style="45" customWidth="1"/>
    <col min="4867" max="4867" width="10.75" style="45" customWidth="1"/>
    <col min="4868" max="4868" width="8.625" style="45" customWidth="1"/>
    <col min="4869" max="4869" width="9" style="45" customWidth="1"/>
    <col min="4870" max="4870" width="13.375" style="45" customWidth="1"/>
    <col min="4871" max="4871" width="17.125" style="45" customWidth="1"/>
    <col min="4872" max="4872" width="13.25" style="45" customWidth="1"/>
    <col min="4873" max="4873" width="17.375" style="45" customWidth="1"/>
    <col min="4874" max="4874" width="13.125" style="45" customWidth="1"/>
    <col min="4875" max="4875" width="16.5" style="45" customWidth="1"/>
    <col min="4876" max="4876" width="13.25" style="45" customWidth="1"/>
    <col min="4877" max="4877" width="17.125" style="45" customWidth="1"/>
    <col min="4878" max="4878" width="91.875" style="45" customWidth="1"/>
    <col min="4879" max="4879" width="157.375" style="45" customWidth="1"/>
    <col min="4880" max="5120" width="9" style="45"/>
    <col min="5121" max="5121" width="8.875" style="45" customWidth="1"/>
    <col min="5122" max="5122" width="72.75" style="45" customWidth="1"/>
    <col min="5123" max="5123" width="10.75" style="45" customWidth="1"/>
    <col min="5124" max="5124" width="8.625" style="45" customWidth="1"/>
    <col min="5125" max="5125" width="9" style="45" customWidth="1"/>
    <col min="5126" max="5126" width="13.375" style="45" customWidth="1"/>
    <col min="5127" max="5127" width="17.125" style="45" customWidth="1"/>
    <col min="5128" max="5128" width="13.25" style="45" customWidth="1"/>
    <col min="5129" max="5129" width="17.375" style="45" customWidth="1"/>
    <col min="5130" max="5130" width="13.125" style="45" customWidth="1"/>
    <col min="5131" max="5131" width="16.5" style="45" customWidth="1"/>
    <col min="5132" max="5132" width="13.25" style="45" customWidth="1"/>
    <col min="5133" max="5133" width="17.125" style="45" customWidth="1"/>
    <col min="5134" max="5134" width="91.875" style="45" customWidth="1"/>
    <col min="5135" max="5135" width="157.375" style="45" customWidth="1"/>
    <col min="5136" max="5376" width="9" style="45"/>
    <col min="5377" max="5377" width="8.875" style="45" customWidth="1"/>
    <col min="5378" max="5378" width="72.75" style="45" customWidth="1"/>
    <col min="5379" max="5379" width="10.75" style="45" customWidth="1"/>
    <col min="5380" max="5380" width="8.625" style="45" customWidth="1"/>
    <col min="5381" max="5381" width="9" style="45" customWidth="1"/>
    <col min="5382" max="5382" width="13.375" style="45" customWidth="1"/>
    <col min="5383" max="5383" width="17.125" style="45" customWidth="1"/>
    <col min="5384" max="5384" width="13.25" style="45" customWidth="1"/>
    <col min="5385" max="5385" width="17.375" style="45" customWidth="1"/>
    <col min="5386" max="5386" width="13.125" style="45" customWidth="1"/>
    <col min="5387" max="5387" width="16.5" style="45" customWidth="1"/>
    <col min="5388" max="5388" width="13.25" style="45" customWidth="1"/>
    <col min="5389" max="5389" width="17.125" style="45" customWidth="1"/>
    <col min="5390" max="5390" width="91.875" style="45" customWidth="1"/>
    <col min="5391" max="5391" width="157.375" style="45" customWidth="1"/>
    <col min="5392" max="5632" width="9" style="45"/>
    <col min="5633" max="5633" width="8.875" style="45" customWidth="1"/>
    <col min="5634" max="5634" width="72.75" style="45" customWidth="1"/>
    <col min="5635" max="5635" width="10.75" style="45" customWidth="1"/>
    <col min="5636" max="5636" width="8.625" style="45" customWidth="1"/>
    <col min="5637" max="5637" width="9" style="45" customWidth="1"/>
    <col min="5638" max="5638" width="13.375" style="45" customWidth="1"/>
    <col min="5639" max="5639" width="17.125" style="45" customWidth="1"/>
    <col min="5640" max="5640" width="13.25" style="45" customWidth="1"/>
    <col min="5641" max="5641" width="17.375" style="45" customWidth="1"/>
    <col min="5642" max="5642" width="13.125" style="45" customWidth="1"/>
    <col min="5643" max="5643" width="16.5" style="45" customWidth="1"/>
    <col min="5644" max="5644" width="13.25" style="45" customWidth="1"/>
    <col min="5645" max="5645" width="17.125" style="45" customWidth="1"/>
    <col min="5646" max="5646" width="91.875" style="45" customWidth="1"/>
    <col min="5647" max="5647" width="157.375" style="45" customWidth="1"/>
    <col min="5648" max="5888" width="9" style="45"/>
    <col min="5889" max="5889" width="8.875" style="45" customWidth="1"/>
    <col min="5890" max="5890" width="72.75" style="45" customWidth="1"/>
    <col min="5891" max="5891" width="10.75" style="45" customWidth="1"/>
    <col min="5892" max="5892" width="8.625" style="45" customWidth="1"/>
    <col min="5893" max="5893" width="9" style="45" customWidth="1"/>
    <col min="5894" max="5894" width="13.375" style="45" customWidth="1"/>
    <col min="5895" max="5895" width="17.125" style="45" customWidth="1"/>
    <col min="5896" max="5896" width="13.25" style="45" customWidth="1"/>
    <col min="5897" max="5897" width="17.375" style="45" customWidth="1"/>
    <col min="5898" max="5898" width="13.125" style="45" customWidth="1"/>
    <col min="5899" max="5899" width="16.5" style="45" customWidth="1"/>
    <col min="5900" max="5900" width="13.25" style="45" customWidth="1"/>
    <col min="5901" max="5901" width="17.125" style="45" customWidth="1"/>
    <col min="5902" max="5902" width="91.875" style="45" customWidth="1"/>
    <col min="5903" max="5903" width="157.375" style="45" customWidth="1"/>
    <col min="5904" max="6144" width="9" style="45"/>
    <col min="6145" max="6145" width="8.875" style="45" customWidth="1"/>
    <col min="6146" max="6146" width="72.75" style="45" customWidth="1"/>
    <col min="6147" max="6147" width="10.75" style="45" customWidth="1"/>
    <col min="6148" max="6148" width="8.625" style="45" customWidth="1"/>
    <col min="6149" max="6149" width="9" style="45" customWidth="1"/>
    <col min="6150" max="6150" width="13.375" style="45" customWidth="1"/>
    <col min="6151" max="6151" width="17.125" style="45" customWidth="1"/>
    <col min="6152" max="6152" width="13.25" style="45" customWidth="1"/>
    <col min="6153" max="6153" width="17.375" style="45" customWidth="1"/>
    <col min="6154" max="6154" width="13.125" style="45" customWidth="1"/>
    <col min="6155" max="6155" width="16.5" style="45" customWidth="1"/>
    <col min="6156" max="6156" width="13.25" style="45" customWidth="1"/>
    <col min="6157" max="6157" width="17.125" style="45" customWidth="1"/>
    <col min="6158" max="6158" width="91.875" style="45" customWidth="1"/>
    <col min="6159" max="6159" width="157.375" style="45" customWidth="1"/>
    <col min="6160" max="6400" width="9" style="45"/>
    <col min="6401" max="6401" width="8.875" style="45" customWidth="1"/>
    <col min="6402" max="6402" width="72.75" style="45" customWidth="1"/>
    <col min="6403" max="6403" width="10.75" style="45" customWidth="1"/>
    <col min="6404" max="6404" width="8.625" style="45" customWidth="1"/>
    <col min="6405" max="6405" width="9" style="45" customWidth="1"/>
    <col min="6406" max="6406" width="13.375" style="45" customWidth="1"/>
    <col min="6407" max="6407" width="17.125" style="45" customWidth="1"/>
    <col min="6408" max="6408" width="13.25" style="45" customWidth="1"/>
    <col min="6409" max="6409" width="17.375" style="45" customWidth="1"/>
    <col min="6410" max="6410" width="13.125" style="45" customWidth="1"/>
    <col min="6411" max="6411" width="16.5" style="45" customWidth="1"/>
    <col min="6412" max="6412" width="13.25" style="45" customWidth="1"/>
    <col min="6413" max="6413" width="17.125" style="45" customWidth="1"/>
    <col min="6414" max="6414" width="91.875" style="45" customWidth="1"/>
    <col min="6415" max="6415" width="157.375" style="45" customWidth="1"/>
    <col min="6416" max="6656" width="9" style="45"/>
    <col min="6657" max="6657" width="8.875" style="45" customWidth="1"/>
    <col min="6658" max="6658" width="72.75" style="45" customWidth="1"/>
    <col min="6659" max="6659" width="10.75" style="45" customWidth="1"/>
    <col min="6660" max="6660" width="8.625" style="45" customWidth="1"/>
    <col min="6661" max="6661" width="9" style="45" customWidth="1"/>
    <col min="6662" max="6662" width="13.375" style="45" customWidth="1"/>
    <col min="6663" max="6663" width="17.125" style="45" customWidth="1"/>
    <col min="6664" max="6664" width="13.25" style="45" customWidth="1"/>
    <col min="6665" max="6665" width="17.375" style="45" customWidth="1"/>
    <col min="6666" max="6666" width="13.125" style="45" customWidth="1"/>
    <col min="6667" max="6667" width="16.5" style="45" customWidth="1"/>
    <col min="6668" max="6668" width="13.25" style="45" customWidth="1"/>
    <col min="6669" max="6669" width="17.125" style="45" customWidth="1"/>
    <col min="6670" max="6670" width="91.875" style="45" customWidth="1"/>
    <col min="6671" max="6671" width="157.375" style="45" customWidth="1"/>
    <col min="6672" max="6912" width="9" style="45"/>
    <col min="6913" max="6913" width="8.875" style="45" customWidth="1"/>
    <col min="6914" max="6914" width="72.75" style="45" customWidth="1"/>
    <col min="6915" max="6915" width="10.75" style="45" customWidth="1"/>
    <col min="6916" max="6916" width="8.625" style="45" customWidth="1"/>
    <col min="6917" max="6917" width="9" style="45" customWidth="1"/>
    <col min="6918" max="6918" width="13.375" style="45" customWidth="1"/>
    <col min="6919" max="6919" width="17.125" style="45" customWidth="1"/>
    <col min="6920" max="6920" width="13.25" style="45" customWidth="1"/>
    <col min="6921" max="6921" width="17.375" style="45" customWidth="1"/>
    <col min="6922" max="6922" width="13.125" style="45" customWidth="1"/>
    <col min="6923" max="6923" width="16.5" style="45" customWidth="1"/>
    <col min="6924" max="6924" width="13.25" style="45" customWidth="1"/>
    <col min="6925" max="6925" width="17.125" style="45" customWidth="1"/>
    <col min="6926" max="6926" width="91.875" style="45" customWidth="1"/>
    <col min="6927" max="6927" width="157.375" style="45" customWidth="1"/>
    <col min="6928" max="7168" width="9" style="45"/>
    <col min="7169" max="7169" width="8.875" style="45" customWidth="1"/>
    <col min="7170" max="7170" width="72.75" style="45" customWidth="1"/>
    <col min="7171" max="7171" width="10.75" style="45" customWidth="1"/>
    <col min="7172" max="7172" width="8.625" style="45" customWidth="1"/>
    <col min="7173" max="7173" width="9" style="45" customWidth="1"/>
    <col min="7174" max="7174" width="13.375" style="45" customWidth="1"/>
    <col min="7175" max="7175" width="17.125" style="45" customWidth="1"/>
    <col min="7176" max="7176" width="13.25" style="45" customWidth="1"/>
    <col min="7177" max="7177" width="17.375" style="45" customWidth="1"/>
    <col min="7178" max="7178" width="13.125" style="45" customWidth="1"/>
    <col min="7179" max="7179" width="16.5" style="45" customWidth="1"/>
    <col min="7180" max="7180" width="13.25" style="45" customWidth="1"/>
    <col min="7181" max="7181" width="17.125" style="45" customWidth="1"/>
    <col min="7182" max="7182" width="91.875" style="45" customWidth="1"/>
    <col min="7183" max="7183" width="157.375" style="45" customWidth="1"/>
    <col min="7184" max="7424" width="9" style="45"/>
    <col min="7425" max="7425" width="8.875" style="45" customWidth="1"/>
    <col min="7426" max="7426" width="72.75" style="45" customWidth="1"/>
    <col min="7427" max="7427" width="10.75" style="45" customWidth="1"/>
    <col min="7428" max="7428" width="8.625" style="45" customWidth="1"/>
    <col min="7429" max="7429" width="9" style="45" customWidth="1"/>
    <col min="7430" max="7430" width="13.375" style="45" customWidth="1"/>
    <col min="7431" max="7431" width="17.125" style="45" customWidth="1"/>
    <col min="7432" max="7432" width="13.25" style="45" customWidth="1"/>
    <col min="7433" max="7433" width="17.375" style="45" customWidth="1"/>
    <col min="7434" max="7434" width="13.125" style="45" customWidth="1"/>
    <col min="7435" max="7435" width="16.5" style="45" customWidth="1"/>
    <col min="7436" max="7436" width="13.25" style="45" customWidth="1"/>
    <col min="7437" max="7437" width="17.125" style="45" customWidth="1"/>
    <col min="7438" max="7438" width="91.875" style="45" customWidth="1"/>
    <col min="7439" max="7439" width="157.375" style="45" customWidth="1"/>
    <col min="7440" max="7680" width="9" style="45"/>
    <col min="7681" max="7681" width="8.875" style="45" customWidth="1"/>
    <col min="7682" max="7682" width="72.75" style="45" customWidth="1"/>
    <col min="7683" max="7683" width="10.75" style="45" customWidth="1"/>
    <col min="7684" max="7684" width="8.625" style="45" customWidth="1"/>
    <col min="7685" max="7685" width="9" style="45" customWidth="1"/>
    <col min="7686" max="7686" width="13.375" style="45" customWidth="1"/>
    <col min="7687" max="7687" width="17.125" style="45" customWidth="1"/>
    <col min="7688" max="7688" width="13.25" style="45" customWidth="1"/>
    <col min="7689" max="7689" width="17.375" style="45" customWidth="1"/>
    <col min="7690" max="7690" width="13.125" style="45" customWidth="1"/>
    <col min="7691" max="7691" width="16.5" style="45" customWidth="1"/>
    <col min="7692" max="7692" width="13.25" style="45" customWidth="1"/>
    <col min="7693" max="7693" width="17.125" style="45" customWidth="1"/>
    <col min="7694" max="7694" width="91.875" style="45" customWidth="1"/>
    <col min="7695" max="7695" width="157.375" style="45" customWidth="1"/>
    <col min="7696" max="7936" width="9" style="45"/>
    <col min="7937" max="7937" width="8.875" style="45" customWidth="1"/>
    <col min="7938" max="7938" width="72.75" style="45" customWidth="1"/>
    <col min="7939" max="7939" width="10.75" style="45" customWidth="1"/>
    <col min="7940" max="7940" width="8.625" style="45" customWidth="1"/>
    <col min="7941" max="7941" width="9" style="45" customWidth="1"/>
    <col min="7942" max="7942" width="13.375" style="45" customWidth="1"/>
    <col min="7943" max="7943" width="17.125" style="45" customWidth="1"/>
    <col min="7944" max="7944" width="13.25" style="45" customWidth="1"/>
    <col min="7945" max="7945" width="17.375" style="45" customWidth="1"/>
    <col min="7946" max="7946" width="13.125" style="45" customWidth="1"/>
    <col min="7947" max="7947" width="16.5" style="45" customWidth="1"/>
    <col min="7948" max="7948" width="13.25" style="45" customWidth="1"/>
    <col min="7949" max="7949" width="17.125" style="45" customWidth="1"/>
    <col min="7950" max="7950" width="91.875" style="45" customWidth="1"/>
    <col min="7951" max="7951" width="157.375" style="45" customWidth="1"/>
    <col min="7952" max="8192" width="9" style="45"/>
    <col min="8193" max="8193" width="8.875" style="45" customWidth="1"/>
    <col min="8194" max="8194" width="72.75" style="45" customWidth="1"/>
    <col min="8195" max="8195" width="10.75" style="45" customWidth="1"/>
    <col min="8196" max="8196" width="8.625" style="45" customWidth="1"/>
    <col min="8197" max="8197" width="9" style="45" customWidth="1"/>
    <col min="8198" max="8198" width="13.375" style="45" customWidth="1"/>
    <col min="8199" max="8199" width="17.125" style="45" customWidth="1"/>
    <col min="8200" max="8200" width="13.25" style="45" customWidth="1"/>
    <col min="8201" max="8201" width="17.375" style="45" customWidth="1"/>
    <col min="8202" max="8202" width="13.125" style="45" customWidth="1"/>
    <col min="8203" max="8203" width="16.5" style="45" customWidth="1"/>
    <col min="8204" max="8204" width="13.25" style="45" customWidth="1"/>
    <col min="8205" max="8205" width="17.125" style="45" customWidth="1"/>
    <col min="8206" max="8206" width="91.875" style="45" customWidth="1"/>
    <col min="8207" max="8207" width="157.375" style="45" customWidth="1"/>
    <col min="8208" max="8448" width="9" style="45"/>
    <col min="8449" max="8449" width="8.875" style="45" customWidth="1"/>
    <col min="8450" max="8450" width="72.75" style="45" customWidth="1"/>
    <col min="8451" max="8451" width="10.75" style="45" customWidth="1"/>
    <col min="8452" max="8452" width="8.625" style="45" customWidth="1"/>
    <col min="8453" max="8453" width="9" style="45" customWidth="1"/>
    <col min="8454" max="8454" width="13.375" style="45" customWidth="1"/>
    <col min="8455" max="8455" width="17.125" style="45" customWidth="1"/>
    <col min="8456" max="8456" width="13.25" style="45" customWidth="1"/>
    <col min="8457" max="8457" width="17.375" style="45" customWidth="1"/>
    <col min="8458" max="8458" width="13.125" style="45" customWidth="1"/>
    <col min="8459" max="8459" width="16.5" style="45" customWidth="1"/>
    <col min="8460" max="8460" width="13.25" style="45" customWidth="1"/>
    <col min="8461" max="8461" width="17.125" style="45" customWidth="1"/>
    <col min="8462" max="8462" width="91.875" style="45" customWidth="1"/>
    <col min="8463" max="8463" width="157.375" style="45" customWidth="1"/>
    <col min="8464" max="8704" width="9" style="45"/>
    <col min="8705" max="8705" width="8.875" style="45" customWidth="1"/>
    <col min="8706" max="8706" width="72.75" style="45" customWidth="1"/>
    <col min="8707" max="8707" width="10.75" style="45" customWidth="1"/>
    <col min="8708" max="8708" width="8.625" style="45" customWidth="1"/>
    <col min="8709" max="8709" width="9" style="45" customWidth="1"/>
    <col min="8710" max="8710" width="13.375" style="45" customWidth="1"/>
    <col min="8711" max="8711" width="17.125" style="45" customWidth="1"/>
    <col min="8712" max="8712" width="13.25" style="45" customWidth="1"/>
    <col min="8713" max="8713" width="17.375" style="45" customWidth="1"/>
    <col min="8714" max="8714" width="13.125" style="45" customWidth="1"/>
    <col min="8715" max="8715" width="16.5" style="45" customWidth="1"/>
    <col min="8716" max="8716" width="13.25" style="45" customWidth="1"/>
    <col min="8717" max="8717" width="17.125" style="45" customWidth="1"/>
    <col min="8718" max="8718" width="91.875" style="45" customWidth="1"/>
    <col min="8719" max="8719" width="157.375" style="45" customWidth="1"/>
    <col min="8720" max="8960" width="9" style="45"/>
    <col min="8961" max="8961" width="8.875" style="45" customWidth="1"/>
    <col min="8962" max="8962" width="72.75" style="45" customWidth="1"/>
    <col min="8963" max="8963" width="10.75" style="45" customWidth="1"/>
    <col min="8964" max="8964" width="8.625" style="45" customWidth="1"/>
    <col min="8965" max="8965" width="9" style="45" customWidth="1"/>
    <col min="8966" max="8966" width="13.375" style="45" customWidth="1"/>
    <col min="8967" max="8967" width="17.125" style="45" customWidth="1"/>
    <col min="8968" max="8968" width="13.25" style="45" customWidth="1"/>
    <col min="8969" max="8969" width="17.375" style="45" customWidth="1"/>
    <col min="8970" max="8970" width="13.125" style="45" customWidth="1"/>
    <col min="8971" max="8971" width="16.5" style="45" customWidth="1"/>
    <col min="8972" max="8972" width="13.25" style="45" customWidth="1"/>
    <col min="8973" max="8973" width="17.125" style="45" customWidth="1"/>
    <col min="8974" max="8974" width="91.875" style="45" customWidth="1"/>
    <col min="8975" max="8975" width="157.375" style="45" customWidth="1"/>
    <col min="8976" max="9216" width="9" style="45"/>
    <col min="9217" max="9217" width="8.875" style="45" customWidth="1"/>
    <col min="9218" max="9218" width="72.75" style="45" customWidth="1"/>
    <col min="9219" max="9219" width="10.75" style="45" customWidth="1"/>
    <col min="9220" max="9220" width="8.625" style="45" customWidth="1"/>
    <col min="9221" max="9221" width="9" style="45" customWidth="1"/>
    <col min="9222" max="9222" width="13.375" style="45" customWidth="1"/>
    <col min="9223" max="9223" width="17.125" style="45" customWidth="1"/>
    <col min="9224" max="9224" width="13.25" style="45" customWidth="1"/>
    <col min="9225" max="9225" width="17.375" style="45" customWidth="1"/>
    <col min="9226" max="9226" width="13.125" style="45" customWidth="1"/>
    <col min="9227" max="9227" width="16.5" style="45" customWidth="1"/>
    <col min="9228" max="9228" width="13.25" style="45" customWidth="1"/>
    <col min="9229" max="9229" width="17.125" style="45" customWidth="1"/>
    <col min="9230" max="9230" width="91.875" style="45" customWidth="1"/>
    <col min="9231" max="9231" width="157.375" style="45" customWidth="1"/>
    <col min="9232" max="9472" width="9" style="45"/>
    <col min="9473" max="9473" width="8.875" style="45" customWidth="1"/>
    <col min="9474" max="9474" width="72.75" style="45" customWidth="1"/>
    <col min="9475" max="9475" width="10.75" style="45" customWidth="1"/>
    <col min="9476" max="9476" width="8.625" style="45" customWidth="1"/>
    <col min="9477" max="9477" width="9" style="45" customWidth="1"/>
    <col min="9478" max="9478" width="13.375" style="45" customWidth="1"/>
    <col min="9479" max="9479" width="17.125" style="45" customWidth="1"/>
    <col min="9480" max="9480" width="13.25" style="45" customWidth="1"/>
    <col min="9481" max="9481" width="17.375" style="45" customWidth="1"/>
    <col min="9482" max="9482" width="13.125" style="45" customWidth="1"/>
    <col min="9483" max="9483" width="16.5" style="45" customWidth="1"/>
    <col min="9484" max="9484" width="13.25" style="45" customWidth="1"/>
    <col min="9485" max="9485" width="17.125" style="45" customWidth="1"/>
    <col min="9486" max="9486" width="91.875" style="45" customWidth="1"/>
    <col min="9487" max="9487" width="157.375" style="45" customWidth="1"/>
    <col min="9488" max="9728" width="9" style="45"/>
    <col min="9729" max="9729" width="8.875" style="45" customWidth="1"/>
    <col min="9730" max="9730" width="72.75" style="45" customWidth="1"/>
    <col min="9731" max="9731" width="10.75" style="45" customWidth="1"/>
    <col min="9732" max="9732" width="8.625" style="45" customWidth="1"/>
    <col min="9733" max="9733" width="9" style="45" customWidth="1"/>
    <col min="9734" max="9734" width="13.375" style="45" customWidth="1"/>
    <col min="9735" max="9735" width="17.125" style="45" customWidth="1"/>
    <col min="9736" max="9736" width="13.25" style="45" customWidth="1"/>
    <col min="9737" max="9737" width="17.375" style="45" customWidth="1"/>
    <col min="9738" max="9738" width="13.125" style="45" customWidth="1"/>
    <col min="9739" max="9739" width="16.5" style="45" customWidth="1"/>
    <col min="9740" max="9740" width="13.25" style="45" customWidth="1"/>
    <col min="9741" max="9741" width="17.125" style="45" customWidth="1"/>
    <col min="9742" max="9742" width="91.875" style="45" customWidth="1"/>
    <col min="9743" max="9743" width="157.375" style="45" customWidth="1"/>
    <col min="9744" max="9984" width="9" style="45"/>
    <col min="9985" max="9985" width="8.875" style="45" customWidth="1"/>
    <col min="9986" max="9986" width="72.75" style="45" customWidth="1"/>
    <col min="9987" max="9987" width="10.75" style="45" customWidth="1"/>
    <col min="9988" max="9988" width="8.625" style="45" customWidth="1"/>
    <col min="9989" max="9989" width="9" style="45" customWidth="1"/>
    <col min="9990" max="9990" width="13.375" style="45" customWidth="1"/>
    <col min="9991" max="9991" width="17.125" style="45" customWidth="1"/>
    <col min="9992" max="9992" width="13.25" style="45" customWidth="1"/>
    <col min="9993" max="9993" width="17.375" style="45" customWidth="1"/>
    <col min="9994" max="9994" width="13.125" style="45" customWidth="1"/>
    <col min="9995" max="9995" width="16.5" style="45" customWidth="1"/>
    <col min="9996" max="9996" width="13.25" style="45" customWidth="1"/>
    <col min="9997" max="9997" width="17.125" style="45" customWidth="1"/>
    <col min="9998" max="9998" width="91.875" style="45" customWidth="1"/>
    <col min="9999" max="9999" width="157.375" style="45" customWidth="1"/>
    <col min="10000" max="10240" width="9" style="45"/>
    <col min="10241" max="10241" width="8.875" style="45" customWidth="1"/>
    <col min="10242" max="10242" width="72.75" style="45" customWidth="1"/>
    <col min="10243" max="10243" width="10.75" style="45" customWidth="1"/>
    <col min="10244" max="10244" width="8.625" style="45" customWidth="1"/>
    <col min="10245" max="10245" width="9" style="45" customWidth="1"/>
    <col min="10246" max="10246" width="13.375" style="45" customWidth="1"/>
    <col min="10247" max="10247" width="17.125" style="45" customWidth="1"/>
    <col min="10248" max="10248" width="13.25" style="45" customWidth="1"/>
    <col min="10249" max="10249" width="17.375" style="45" customWidth="1"/>
    <col min="10250" max="10250" width="13.125" style="45" customWidth="1"/>
    <col min="10251" max="10251" width="16.5" style="45" customWidth="1"/>
    <col min="10252" max="10252" width="13.25" style="45" customWidth="1"/>
    <col min="10253" max="10253" width="17.125" style="45" customWidth="1"/>
    <col min="10254" max="10254" width="91.875" style="45" customWidth="1"/>
    <col min="10255" max="10255" width="157.375" style="45" customWidth="1"/>
    <col min="10256" max="10496" width="9" style="45"/>
    <col min="10497" max="10497" width="8.875" style="45" customWidth="1"/>
    <col min="10498" max="10498" width="72.75" style="45" customWidth="1"/>
    <col min="10499" max="10499" width="10.75" style="45" customWidth="1"/>
    <col min="10500" max="10500" width="8.625" style="45" customWidth="1"/>
    <col min="10501" max="10501" width="9" style="45" customWidth="1"/>
    <col min="10502" max="10502" width="13.375" style="45" customWidth="1"/>
    <col min="10503" max="10503" width="17.125" style="45" customWidth="1"/>
    <col min="10504" max="10504" width="13.25" style="45" customWidth="1"/>
    <col min="10505" max="10505" width="17.375" style="45" customWidth="1"/>
    <col min="10506" max="10506" width="13.125" style="45" customWidth="1"/>
    <col min="10507" max="10507" width="16.5" style="45" customWidth="1"/>
    <col min="10508" max="10508" width="13.25" style="45" customWidth="1"/>
    <col min="10509" max="10509" width="17.125" style="45" customWidth="1"/>
    <col min="10510" max="10510" width="91.875" style="45" customWidth="1"/>
    <col min="10511" max="10511" width="157.375" style="45" customWidth="1"/>
    <col min="10512" max="10752" width="9" style="45"/>
    <col min="10753" max="10753" width="8.875" style="45" customWidth="1"/>
    <col min="10754" max="10754" width="72.75" style="45" customWidth="1"/>
    <col min="10755" max="10755" width="10.75" style="45" customWidth="1"/>
    <col min="10756" max="10756" width="8.625" style="45" customWidth="1"/>
    <col min="10757" max="10757" width="9" style="45" customWidth="1"/>
    <col min="10758" max="10758" width="13.375" style="45" customWidth="1"/>
    <col min="10759" max="10759" width="17.125" style="45" customWidth="1"/>
    <col min="10760" max="10760" width="13.25" style="45" customWidth="1"/>
    <col min="10761" max="10761" width="17.375" style="45" customWidth="1"/>
    <col min="10762" max="10762" width="13.125" style="45" customWidth="1"/>
    <col min="10763" max="10763" width="16.5" style="45" customWidth="1"/>
    <col min="10764" max="10764" width="13.25" style="45" customWidth="1"/>
    <col min="10765" max="10765" width="17.125" style="45" customWidth="1"/>
    <col min="10766" max="10766" width="91.875" style="45" customWidth="1"/>
    <col min="10767" max="10767" width="157.375" style="45" customWidth="1"/>
    <col min="10768" max="11008" width="9" style="45"/>
    <col min="11009" max="11009" width="8.875" style="45" customWidth="1"/>
    <col min="11010" max="11010" width="72.75" style="45" customWidth="1"/>
    <col min="11011" max="11011" width="10.75" style="45" customWidth="1"/>
    <col min="11012" max="11012" width="8.625" style="45" customWidth="1"/>
    <col min="11013" max="11013" width="9" style="45" customWidth="1"/>
    <col min="11014" max="11014" width="13.375" style="45" customWidth="1"/>
    <col min="11015" max="11015" width="17.125" style="45" customWidth="1"/>
    <col min="11016" max="11016" width="13.25" style="45" customWidth="1"/>
    <col min="11017" max="11017" width="17.375" style="45" customWidth="1"/>
    <col min="11018" max="11018" width="13.125" style="45" customWidth="1"/>
    <col min="11019" max="11019" width="16.5" style="45" customWidth="1"/>
    <col min="11020" max="11020" width="13.25" style="45" customWidth="1"/>
    <col min="11021" max="11021" width="17.125" style="45" customWidth="1"/>
    <col min="11022" max="11022" width="91.875" style="45" customWidth="1"/>
    <col min="11023" max="11023" width="157.375" style="45" customWidth="1"/>
    <col min="11024" max="11264" width="9" style="45"/>
    <col min="11265" max="11265" width="8.875" style="45" customWidth="1"/>
    <col min="11266" max="11266" width="72.75" style="45" customWidth="1"/>
    <col min="11267" max="11267" width="10.75" style="45" customWidth="1"/>
    <col min="11268" max="11268" width="8.625" style="45" customWidth="1"/>
    <col min="11269" max="11269" width="9" style="45" customWidth="1"/>
    <col min="11270" max="11270" width="13.375" style="45" customWidth="1"/>
    <col min="11271" max="11271" width="17.125" style="45" customWidth="1"/>
    <col min="11272" max="11272" width="13.25" style="45" customWidth="1"/>
    <col min="11273" max="11273" width="17.375" style="45" customWidth="1"/>
    <col min="11274" max="11274" width="13.125" style="45" customWidth="1"/>
    <col min="11275" max="11275" width="16.5" style="45" customWidth="1"/>
    <col min="11276" max="11276" width="13.25" style="45" customWidth="1"/>
    <col min="11277" max="11277" width="17.125" style="45" customWidth="1"/>
    <col min="11278" max="11278" width="91.875" style="45" customWidth="1"/>
    <col min="11279" max="11279" width="157.375" style="45" customWidth="1"/>
    <col min="11280" max="11520" width="9" style="45"/>
    <col min="11521" max="11521" width="8.875" style="45" customWidth="1"/>
    <col min="11522" max="11522" width="72.75" style="45" customWidth="1"/>
    <col min="11523" max="11523" width="10.75" style="45" customWidth="1"/>
    <col min="11524" max="11524" width="8.625" style="45" customWidth="1"/>
    <col min="11525" max="11525" width="9" style="45" customWidth="1"/>
    <col min="11526" max="11526" width="13.375" style="45" customWidth="1"/>
    <col min="11527" max="11527" width="17.125" style="45" customWidth="1"/>
    <col min="11528" max="11528" width="13.25" style="45" customWidth="1"/>
    <col min="11529" max="11529" width="17.375" style="45" customWidth="1"/>
    <col min="11530" max="11530" width="13.125" style="45" customWidth="1"/>
    <col min="11531" max="11531" width="16.5" style="45" customWidth="1"/>
    <col min="11532" max="11532" width="13.25" style="45" customWidth="1"/>
    <col min="11533" max="11533" width="17.125" style="45" customWidth="1"/>
    <col min="11534" max="11534" width="91.875" style="45" customWidth="1"/>
    <col min="11535" max="11535" width="157.375" style="45" customWidth="1"/>
    <col min="11536" max="11776" width="9" style="45"/>
    <col min="11777" max="11777" width="8.875" style="45" customWidth="1"/>
    <col min="11778" max="11778" width="72.75" style="45" customWidth="1"/>
    <col min="11779" max="11779" width="10.75" style="45" customWidth="1"/>
    <col min="11780" max="11780" width="8.625" style="45" customWidth="1"/>
    <col min="11781" max="11781" width="9" style="45" customWidth="1"/>
    <col min="11782" max="11782" width="13.375" style="45" customWidth="1"/>
    <col min="11783" max="11783" width="17.125" style="45" customWidth="1"/>
    <col min="11784" max="11784" width="13.25" style="45" customWidth="1"/>
    <col min="11785" max="11785" width="17.375" style="45" customWidth="1"/>
    <col min="11786" max="11786" width="13.125" style="45" customWidth="1"/>
    <col min="11787" max="11787" width="16.5" style="45" customWidth="1"/>
    <col min="11788" max="11788" width="13.25" style="45" customWidth="1"/>
    <col min="11789" max="11789" width="17.125" style="45" customWidth="1"/>
    <col min="11790" max="11790" width="91.875" style="45" customWidth="1"/>
    <col min="11791" max="11791" width="157.375" style="45" customWidth="1"/>
    <col min="11792" max="12032" width="9" style="45"/>
    <col min="12033" max="12033" width="8.875" style="45" customWidth="1"/>
    <col min="12034" max="12034" width="72.75" style="45" customWidth="1"/>
    <col min="12035" max="12035" width="10.75" style="45" customWidth="1"/>
    <col min="12036" max="12036" width="8.625" style="45" customWidth="1"/>
    <col min="12037" max="12037" width="9" style="45" customWidth="1"/>
    <col min="12038" max="12038" width="13.375" style="45" customWidth="1"/>
    <col min="12039" max="12039" width="17.125" style="45" customWidth="1"/>
    <col min="12040" max="12040" width="13.25" style="45" customWidth="1"/>
    <col min="12041" max="12041" width="17.375" style="45" customWidth="1"/>
    <col min="12042" max="12042" width="13.125" style="45" customWidth="1"/>
    <col min="12043" max="12043" width="16.5" style="45" customWidth="1"/>
    <col min="12044" max="12044" width="13.25" style="45" customWidth="1"/>
    <col min="12045" max="12045" width="17.125" style="45" customWidth="1"/>
    <col min="12046" max="12046" width="91.875" style="45" customWidth="1"/>
    <col min="12047" max="12047" width="157.375" style="45" customWidth="1"/>
    <col min="12048" max="12288" width="9" style="45"/>
    <col min="12289" max="12289" width="8.875" style="45" customWidth="1"/>
    <col min="12290" max="12290" width="72.75" style="45" customWidth="1"/>
    <col min="12291" max="12291" width="10.75" style="45" customWidth="1"/>
    <col min="12292" max="12292" width="8.625" style="45" customWidth="1"/>
    <col min="12293" max="12293" width="9" style="45" customWidth="1"/>
    <col min="12294" max="12294" width="13.375" style="45" customWidth="1"/>
    <col min="12295" max="12295" width="17.125" style="45" customWidth="1"/>
    <col min="12296" max="12296" width="13.25" style="45" customWidth="1"/>
    <col min="12297" max="12297" width="17.375" style="45" customWidth="1"/>
    <col min="12298" max="12298" width="13.125" style="45" customWidth="1"/>
    <col min="12299" max="12299" width="16.5" style="45" customWidth="1"/>
    <col min="12300" max="12300" width="13.25" style="45" customWidth="1"/>
    <col min="12301" max="12301" width="17.125" style="45" customWidth="1"/>
    <col min="12302" max="12302" width="91.875" style="45" customWidth="1"/>
    <col min="12303" max="12303" width="157.375" style="45" customWidth="1"/>
    <col min="12304" max="12544" width="9" style="45"/>
    <col min="12545" max="12545" width="8.875" style="45" customWidth="1"/>
    <col min="12546" max="12546" width="72.75" style="45" customWidth="1"/>
    <col min="12547" max="12547" width="10.75" style="45" customWidth="1"/>
    <col min="12548" max="12548" width="8.625" style="45" customWidth="1"/>
    <col min="12549" max="12549" width="9" style="45" customWidth="1"/>
    <col min="12550" max="12550" width="13.375" style="45" customWidth="1"/>
    <col min="12551" max="12551" width="17.125" style="45" customWidth="1"/>
    <col min="12552" max="12552" width="13.25" style="45" customWidth="1"/>
    <col min="12553" max="12553" width="17.375" style="45" customWidth="1"/>
    <col min="12554" max="12554" width="13.125" style="45" customWidth="1"/>
    <col min="12555" max="12555" width="16.5" style="45" customWidth="1"/>
    <col min="12556" max="12556" width="13.25" style="45" customWidth="1"/>
    <col min="12557" max="12557" width="17.125" style="45" customWidth="1"/>
    <col min="12558" max="12558" width="91.875" style="45" customWidth="1"/>
    <col min="12559" max="12559" width="157.375" style="45" customWidth="1"/>
    <col min="12560" max="12800" width="9" style="45"/>
    <col min="12801" max="12801" width="8.875" style="45" customWidth="1"/>
    <col min="12802" max="12802" width="72.75" style="45" customWidth="1"/>
    <col min="12803" max="12803" width="10.75" style="45" customWidth="1"/>
    <col min="12804" max="12804" width="8.625" style="45" customWidth="1"/>
    <col min="12805" max="12805" width="9" style="45" customWidth="1"/>
    <col min="12806" max="12806" width="13.375" style="45" customWidth="1"/>
    <col min="12807" max="12807" width="17.125" style="45" customWidth="1"/>
    <col min="12808" max="12808" width="13.25" style="45" customWidth="1"/>
    <col min="12809" max="12809" width="17.375" style="45" customWidth="1"/>
    <col min="12810" max="12810" width="13.125" style="45" customWidth="1"/>
    <col min="12811" max="12811" width="16.5" style="45" customWidth="1"/>
    <col min="12812" max="12812" width="13.25" style="45" customWidth="1"/>
    <col min="12813" max="12813" width="17.125" style="45" customWidth="1"/>
    <col min="12814" max="12814" width="91.875" style="45" customWidth="1"/>
    <col min="12815" max="12815" width="157.375" style="45" customWidth="1"/>
    <col min="12816" max="13056" width="9" style="45"/>
    <col min="13057" max="13057" width="8.875" style="45" customWidth="1"/>
    <col min="13058" max="13058" width="72.75" style="45" customWidth="1"/>
    <col min="13059" max="13059" width="10.75" style="45" customWidth="1"/>
    <col min="13060" max="13060" width="8.625" style="45" customWidth="1"/>
    <col min="13061" max="13061" width="9" style="45" customWidth="1"/>
    <col min="13062" max="13062" width="13.375" style="45" customWidth="1"/>
    <col min="13063" max="13063" width="17.125" style="45" customWidth="1"/>
    <col min="13064" max="13064" width="13.25" style="45" customWidth="1"/>
    <col min="13065" max="13065" width="17.375" style="45" customWidth="1"/>
    <col min="13066" max="13066" width="13.125" style="45" customWidth="1"/>
    <col min="13067" max="13067" width="16.5" style="45" customWidth="1"/>
    <col min="13068" max="13068" width="13.25" style="45" customWidth="1"/>
    <col min="13069" max="13069" width="17.125" style="45" customWidth="1"/>
    <col min="13070" max="13070" width="91.875" style="45" customWidth="1"/>
    <col min="13071" max="13071" width="157.375" style="45" customWidth="1"/>
    <col min="13072" max="13312" width="9" style="45"/>
    <col min="13313" max="13313" width="8.875" style="45" customWidth="1"/>
    <col min="13314" max="13314" width="72.75" style="45" customWidth="1"/>
    <col min="13315" max="13315" width="10.75" style="45" customWidth="1"/>
    <col min="13316" max="13316" width="8.625" style="45" customWidth="1"/>
    <col min="13317" max="13317" width="9" style="45" customWidth="1"/>
    <col min="13318" max="13318" width="13.375" style="45" customWidth="1"/>
    <col min="13319" max="13319" width="17.125" style="45" customWidth="1"/>
    <col min="13320" max="13320" width="13.25" style="45" customWidth="1"/>
    <col min="13321" max="13321" width="17.375" style="45" customWidth="1"/>
    <col min="13322" max="13322" width="13.125" style="45" customWidth="1"/>
    <col min="13323" max="13323" width="16.5" style="45" customWidth="1"/>
    <col min="13324" max="13324" width="13.25" style="45" customWidth="1"/>
    <col min="13325" max="13325" width="17.125" style="45" customWidth="1"/>
    <col min="13326" max="13326" width="91.875" style="45" customWidth="1"/>
    <col min="13327" max="13327" width="157.375" style="45" customWidth="1"/>
    <col min="13328" max="13568" width="9" style="45"/>
    <col min="13569" max="13569" width="8.875" style="45" customWidth="1"/>
    <col min="13570" max="13570" width="72.75" style="45" customWidth="1"/>
    <col min="13571" max="13571" width="10.75" style="45" customWidth="1"/>
    <col min="13572" max="13572" width="8.625" style="45" customWidth="1"/>
    <col min="13573" max="13573" width="9" style="45" customWidth="1"/>
    <col min="13574" max="13574" width="13.375" style="45" customWidth="1"/>
    <col min="13575" max="13575" width="17.125" style="45" customWidth="1"/>
    <col min="13576" max="13576" width="13.25" style="45" customWidth="1"/>
    <col min="13577" max="13577" width="17.375" style="45" customWidth="1"/>
    <col min="13578" max="13578" width="13.125" style="45" customWidth="1"/>
    <col min="13579" max="13579" width="16.5" style="45" customWidth="1"/>
    <col min="13580" max="13580" width="13.25" style="45" customWidth="1"/>
    <col min="13581" max="13581" width="17.125" style="45" customWidth="1"/>
    <col min="13582" max="13582" width="91.875" style="45" customWidth="1"/>
    <col min="13583" max="13583" width="157.375" style="45" customWidth="1"/>
    <col min="13584" max="13824" width="9" style="45"/>
    <col min="13825" max="13825" width="8.875" style="45" customWidth="1"/>
    <col min="13826" max="13826" width="72.75" style="45" customWidth="1"/>
    <col min="13827" max="13827" width="10.75" style="45" customWidth="1"/>
    <col min="13828" max="13828" width="8.625" style="45" customWidth="1"/>
    <col min="13829" max="13829" width="9" style="45" customWidth="1"/>
    <col min="13830" max="13830" width="13.375" style="45" customWidth="1"/>
    <col min="13831" max="13831" width="17.125" style="45" customWidth="1"/>
    <col min="13832" max="13832" width="13.25" style="45" customWidth="1"/>
    <col min="13833" max="13833" width="17.375" style="45" customWidth="1"/>
    <col min="13834" max="13834" width="13.125" style="45" customWidth="1"/>
    <col min="13835" max="13835" width="16.5" style="45" customWidth="1"/>
    <col min="13836" max="13836" width="13.25" style="45" customWidth="1"/>
    <col min="13837" max="13837" width="17.125" style="45" customWidth="1"/>
    <col min="13838" max="13838" width="91.875" style="45" customWidth="1"/>
    <col min="13839" max="13839" width="157.375" style="45" customWidth="1"/>
    <col min="13840" max="14080" width="9" style="45"/>
    <col min="14081" max="14081" width="8.875" style="45" customWidth="1"/>
    <col min="14082" max="14082" width="72.75" style="45" customWidth="1"/>
    <col min="14083" max="14083" width="10.75" style="45" customWidth="1"/>
    <col min="14084" max="14084" width="8.625" style="45" customWidth="1"/>
    <col min="14085" max="14085" width="9" style="45" customWidth="1"/>
    <col min="14086" max="14086" width="13.375" style="45" customWidth="1"/>
    <col min="14087" max="14087" width="17.125" style="45" customWidth="1"/>
    <col min="14088" max="14088" width="13.25" style="45" customWidth="1"/>
    <col min="14089" max="14089" width="17.375" style="45" customWidth="1"/>
    <col min="14090" max="14090" width="13.125" style="45" customWidth="1"/>
    <col min="14091" max="14091" width="16.5" style="45" customWidth="1"/>
    <col min="14092" max="14092" width="13.25" style="45" customWidth="1"/>
    <col min="14093" max="14093" width="17.125" style="45" customWidth="1"/>
    <col min="14094" max="14094" width="91.875" style="45" customWidth="1"/>
    <col min="14095" max="14095" width="157.375" style="45" customWidth="1"/>
    <col min="14096" max="14336" width="9" style="45"/>
    <col min="14337" max="14337" width="8.875" style="45" customWidth="1"/>
    <col min="14338" max="14338" width="72.75" style="45" customWidth="1"/>
    <col min="14339" max="14339" width="10.75" style="45" customWidth="1"/>
    <col min="14340" max="14340" width="8.625" style="45" customWidth="1"/>
    <col min="14341" max="14341" width="9" style="45" customWidth="1"/>
    <col min="14342" max="14342" width="13.375" style="45" customWidth="1"/>
    <col min="14343" max="14343" width="17.125" style="45" customWidth="1"/>
    <col min="14344" max="14344" width="13.25" style="45" customWidth="1"/>
    <col min="14345" max="14345" width="17.375" style="45" customWidth="1"/>
    <col min="14346" max="14346" width="13.125" style="45" customWidth="1"/>
    <col min="14347" max="14347" width="16.5" style="45" customWidth="1"/>
    <col min="14348" max="14348" width="13.25" style="45" customWidth="1"/>
    <col min="14349" max="14349" width="17.125" style="45" customWidth="1"/>
    <col min="14350" max="14350" width="91.875" style="45" customWidth="1"/>
    <col min="14351" max="14351" width="157.375" style="45" customWidth="1"/>
    <col min="14352" max="14592" width="9" style="45"/>
    <col min="14593" max="14593" width="8.875" style="45" customWidth="1"/>
    <col min="14594" max="14594" width="72.75" style="45" customWidth="1"/>
    <col min="14595" max="14595" width="10.75" style="45" customWidth="1"/>
    <col min="14596" max="14596" width="8.625" style="45" customWidth="1"/>
    <col min="14597" max="14597" width="9" style="45" customWidth="1"/>
    <col min="14598" max="14598" width="13.375" style="45" customWidth="1"/>
    <col min="14599" max="14599" width="17.125" style="45" customWidth="1"/>
    <col min="14600" max="14600" width="13.25" style="45" customWidth="1"/>
    <col min="14601" max="14601" width="17.375" style="45" customWidth="1"/>
    <col min="14602" max="14602" width="13.125" style="45" customWidth="1"/>
    <col min="14603" max="14603" width="16.5" style="45" customWidth="1"/>
    <col min="14604" max="14604" width="13.25" style="45" customWidth="1"/>
    <col min="14605" max="14605" width="17.125" style="45" customWidth="1"/>
    <col min="14606" max="14606" width="91.875" style="45" customWidth="1"/>
    <col min="14607" max="14607" width="157.375" style="45" customWidth="1"/>
    <col min="14608" max="14848" width="9" style="45"/>
    <col min="14849" max="14849" width="8.875" style="45" customWidth="1"/>
    <col min="14850" max="14850" width="72.75" style="45" customWidth="1"/>
    <col min="14851" max="14851" width="10.75" style="45" customWidth="1"/>
    <col min="14852" max="14852" width="8.625" style="45" customWidth="1"/>
    <col min="14853" max="14853" width="9" style="45" customWidth="1"/>
    <col min="14854" max="14854" width="13.375" style="45" customWidth="1"/>
    <col min="14855" max="14855" width="17.125" style="45" customWidth="1"/>
    <col min="14856" max="14856" width="13.25" style="45" customWidth="1"/>
    <col min="14857" max="14857" width="17.375" style="45" customWidth="1"/>
    <col min="14858" max="14858" width="13.125" style="45" customWidth="1"/>
    <col min="14859" max="14859" width="16.5" style="45" customWidth="1"/>
    <col min="14860" max="14860" width="13.25" style="45" customWidth="1"/>
    <col min="14861" max="14861" width="17.125" style="45" customWidth="1"/>
    <col min="14862" max="14862" width="91.875" style="45" customWidth="1"/>
    <col min="14863" max="14863" width="157.375" style="45" customWidth="1"/>
    <col min="14864" max="15104" width="9" style="45"/>
    <col min="15105" max="15105" width="8.875" style="45" customWidth="1"/>
    <col min="15106" max="15106" width="72.75" style="45" customWidth="1"/>
    <col min="15107" max="15107" width="10.75" style="45" customWidth="1"/>
    <col min="15108" max="15108" width="8.625" style="45" customWidth="1"/>
    <col min="15109" max="15109" width="9" style="45" customWidth="1"/>
    <col min="15110" max="15110" width="13.375" style="45" customWidth="1"/>
    <col min="15111" max="15111" width="17.125" style="45" customWidth="1"/>
    <col min="15112" max="15112" width="13.25" style="45" customWidth="1"/>
    <col min="15113" max="15113" width="17.375" style="45" customWidth="1"/>
    <col min="15114" max="15114" width="13.125" style="45" customWidth="1"/>
    <col min="15115" max="15115" width="16.5" style="45" customWidth="1"/>
    <col min="15116" max="15116" width="13.25" style="45" customWidth="1"/>
    <col min="15117" max="15117" width="17.125" style="45" customWidth="1"/>
    <col min="15118" max="15118" width="91.875" style="45" customWidth="1"/>
    <col min="15119" max="15119" width="157.375" style="45" customWidth="1"/>
    <col min="15120" max="15360" width="9" style="45"/>
    <col min="15361" max="15361" width="8.875" style="45" customWidth="1"/>
    <col min="15362" max="15362" width="72.75" style="45" customWidth="1"/>
    <col min="15363" max="15363" width="10.75" style="45" customWidth="1"/>
    <col min="15364" max="15364" width="8.625" style="45" customWidth="1"/>
    <col min="15365" max="15365" width="9" style="45" customWidth="1"/>
    <col min="15366" max="15366" width="13.375" style="45" customWidth="1"/>
    <col min="15367" max="15367" width="17.125" style="45" customWidth="1"/>
    <col min="15368" max="15368" width="13.25" style="45" customWidth="1"/>
    <col min="15369" max="15369" width="17.375" style="45" customWidth="1"/>
    <col min="15370" max="15370" width="13.125" style="45" customWidth="1"/>
    <col min="15371" max="15371" width="16.5" style="45" customWidth="1"/>
    <col min="15372" max="15372" width="13.25" style="45" customWidth="1"/>
    <col min="15373" max="15373" width="17.125" style="45" customWidth="1"/>
    <col min="15374" max="15374" width="91.875" style="45" customWidth="1"/>
    <col min="15375" max="15375" width="157.375" style="45" customWidth="1"/>
    <col min="15376" max="15616" width="9" style="45"/>
    <col min="15617" max="15617" width="8.875" style="45" customWidth="1"/>
    <col min="15618" max="15618" width="72.75" style="45" customWidth="1"/>
    <col min="15619" max="15619" width="10.75" style="45" customWidth="1"/>
    <col min="15620" max="15620" width="8.625" style="45" customWidth="1"/>
    <col min="15621" max="15621" width="9" style="45" customWidth="1"/>
    <col min="15622" max="15622" width="13.375" style="45" customWidth="1"/>
    <col min="15623" max="15623" width="17.125" style="45" customWidth="1"/>
    <col min="15624" max="15624" width="13.25" style="45" customWidth="1"/>
    <col min="15625" max="15625" width="17.375" style="45" customWidth="1"/>
    <col min="15626" max="15626" width="13.125" style="45" customWidth="1"/>
    <col min="15627" max="15627" width="16.5" style="45" customWidth="1"/>
    <col min="15628" max="15628" width="13.25" style="45" customWidth="1"/>
    <col min="15629" max="15629" width="17.125" style="45" customWidth="1"/>
    <col min="15630" max="15630" width="91.875" style="45" customWidth="1"/>
    <col min="15631" max="15631" width="157.375" style="45" customWidth="1"/>
    <col min="15632" max="15872" width="9" style="45"/>
    <col min="15873" max="15873" width="8.875" style="45" customWidth="1"/>
    <col min="15874" max="15874" width="72.75" style="45" customWidth="1"/>
    <col min="15875" max="15875" width="10.75" style="45" customWidth="1"/>
    <col min="15876" max="15876" width="8.625" style="45" customWidth="1"/>
    <col min="15877" max="15877" width="9" style="45" customWidth="1"/>
    <col min="15878" max="15878" width="13.375" style="45" customWidth="1"/>
    <col min="15879" max="15879" width="17.125" style="45" customWidth="1"/>
    <col min="15880" max="15880" width="13.25" style="45" customWidth="1"/>
    <col min="15881" max="15881" width="17.375" style="45" customWidth="1"/>
    <col min="15882" max="15882" width="13.125" style="45" customWidth="1"/>
    <col min="15883" max="15883" width="16.5" style="45" customWidth="1"/>
    <col min="15884" max="15884" width="13.25" style="45" customWidth="1"/>
    <col min="15885" max="15885" width="17.125" style="45" customWidth="1"/>
    <col min="15886" max="15886" width="91.875" style="45" customWidth="1"/>
    <col min="15887" max="15887" width="157.375" style="45" customWidth="1"/>
    <col min="15888" max="16128" width="9" style="45"/>
    <col min="16129" max="16129" width="8.875" style="45" customWidth="1"/>
    <col min="16130" max="16130" width="72.75" style="45" customWidth="1"/>
    <col min="16131" max="16131" width="10.75" style="45" customWidth="1"/>
    <col min="16132" max="16132" width="8.625" style="45" customWidth="1"/>
    <col min="16133" max="16133" width="9" style="45" customWidth="1"/>
    <col min="16134" max="16134" width="13.375" style="45" customWidth="1"/>
    <col min="16135" max="16135" width="17.125" style="45" customWidth="1"/>
    <col min="16136" max="16136" width="13.25" style="45" customWidth="1"/>
    <col min="16137" max="16137" width="17.375" style="45" customWidth="1"/>
    <col min="16138" max="16138" width="13.125" style="45" customWidth="1"/>
    <col min="16139" max="16139" width="16.5" style="45" customWidth="1"/>
    <col min="16140" max="16140" width="13.25" style="45" customWidth="1"/>
    <col min="16141" max="16141" width="17.125" style="45" customWidth="1"/>
    <col min="16142" max="16142" width="91.875" style="45" customWidth="1"/>
    <col min="16143" max="16143" width="157.375" style="45" customWidth="1"/>
    <col min="16144" max="16384" width="9" style="45"/>
  </cols>
  <sheetData>
    <row r="1" spans="1:52" ht="18.75" x14ac:dyDescent="0.25">
      <c r="A1" s="34"/>
      <c r="B1" s="34"/>
      <c r="C1" s="34"/>
      <c r="D1" s="34"/>
      <c r="E1" s="34"/>
      <c r="F1" s="34"/>
      <c r="G1" s="34"/>
      <c r="H1" s="48"/>
      <c r="J1" s="34"/>
      <c r="K1" s="34"/>
      <c r="L1" s="34"/>
      <c r="M1" s="34"/>
      <c r="N1" s="34"/>
      <c r="O1" s="34"/>
      <c r="P1" s="34"/>
      <c r="Q1" s="152"/>
      <c r="R1" s="152"/>
      <c r="S1" s="152"/>
      <c r="T1" s="152"/>
      <c r="U1" s="152"/>
      <c r="V1" s="152"/>
      <c r="W1" s="34"/>
      <c r="X1" s="152"/>
      <c r="Y1" s="152"/>
      <c r="Z1" s="152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T1" s="34"/>
      <c r="AU1" s="34"/>
      <c r="AV1" s="34"/>
      <c r="AW1" s="34"/>
      <c r="AX1" s="34"/>
      <c r="AY1" s="34"/>
      <c r="AZ1" s="34"/>
    </row>
    <row r="2" spans="1:52" ht="18.75" x14ac:dyDescent="0.3">
      <c r="A2" s="34"/>
      <c r="B2" s="34"/>
      <c r="C2" s="34"/>
      <c r="D2" s="34"/>
      <c r="E2" s="34"/>
      <c r="F2" s="105" t="s">
        <v>315</v>
      </c>
      <c r="G2" s="105"/>
      <c r="H2" s="105"/>
      <c r="I2" s="105"/>
      <c r="J2" s="173"/>
      <c r="K2" s="173"/>
      <c r="L2" s="173"/>
      <c r="M2" s="173"/>
      <c r="N2" s="61"/>
      <c r="O2" s="61"/>
      <c r="P2" s="61"/>
      <c r="Q2" s="173"/>
      <c r="R2" s="173"/>
      <c r="S2" s="173"/>
      <c r="T2" s="173"/>
      <c r="U2" s="173"/>
      <c r="V2" s="173"/>
      <c r="W2" s="34"/>
      <c r="X2" s="173"/>
      <c r="Y2" s="173"/>
      <c r="Z2" s="173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T2" s="34"/>
      <c r="AU2" s="34"/>
      <c r="AV2" s="34"/>
      <c r="AW2" s="34"/>
      <c r="AX2" s="34"/>
      <c r="AY2" s="34"/>
      <c r="AZ2" s="34"/>
    </row>
    <row r="3" spans="1:52" ht="18.75" x14ac:dyDescent="0.3">
      <c r="A3" s="34"/>
      <c r="B3" s="34"/>
      <c r="C3" s="34"/>
      <c r="D3" s="34"/>
      <c r="E3" s="34"/>
      <c r="F3" s="105" t="s">
        <v>306</v>
      </c>
      <c r="G3" s="105"/>
      <c r="H3" s="105"/>
      <c r="I3" s="105"/>
      <c r="J3" s="173"/>
      <c r="K3" s="173"/>
      <c r="L3" s="173"/>
      <c r="M3" s="173"/>
      <c r="N3" s="61"/>
      <c r="O3" s="61"/>
      <c r="P3" s="61"/>
      <c r="Q3" s="173"/>
      <c r="R3" s="173"/>
      <c r="S3" s="173"/>
      <c r="T3" s="173"/>
      <c r="U3" s="173"/>
      <c r="V3" s="173"/>
      <c r="W3" s="34"/>
      <c r="X3" s="173"/>
      <c r="Y3" s="173"/>
      <c r="Z3" s="173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T3" s="34"/>
      <c r="AU3" s="34"/>
      <c r="AV3" s="34"/>
      <c r="AW3" s="34"/>
      <c r="AX3" s="34"/>
      <c r="AY3" s="34"/>
      <c r="AZ3" s="34"/>
    </row>
    <row r="4" spans="1:52" ht="18.75" x14ac:dyDescent="0.3">
      <c r="A4" s="34"/>
      <c r="B4" s="34"/>
      <c r="C4" s="34"/>
      <c r="D4" s="34"/>
      <c r="E4" s="34"/>
      <c r="F4" s="105" t="s">
        <v>307</v>
      </c>
      <c r="G4" s="105"/>
      <c r="H4" s="105"/>
      <c r="I4" s="105"/>
      <c r="J4" s="173"/>
      <c r="K4" s="173"/>
      <c r="L4" s="173"/>
      <c r="M4" s="173"/>
      <c r="N4" s="61"/>
      <c r="O4" s="61"/>
      <c r="P4" s="61"/>
      <c r="Q4" s="173"/>
      <c r="R4" s="173"/>
      <c r="S4" s="173"/>
      <c r="T4" s="173"/>
      <c r="U4" s="173"/>
      <c r="V4" s="173"/>
      <c r="W4" s="34"/>
      <c r="X4" s="173"/>
      <c r="Y4" s="173"/>
      <c r="Z4" s="173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T4" s="34"/>
      <c r="AU4" s="34"/>
      <c r="AV4" s="34"/>
      <c r="AW4" s="34"/>
      <c r="AX4" s="34"/>
      <c r="AY4" s="34"/>
      <c r="AZ4" s="34"/>
    </row>
    <row r="5" spans="1:52" ht="18.75" x14ac:dyDescent="0.3">
      <c r="A5" s="34"/>
      <c r="B5" s="34"/>
      <c r="C5" s="34"/>
      <c r="D5" s="34"/>
      <c r="E5" s="34"/>
      <c r="F5" s="105" t="s">
        <v>308</v>
      </c>
      <c r="G5" s="105"/>
      <c r="H5" s="105"/>
      <c r="I5" s="105"/>
      <c r="J5" s="173"/>
      <c r="K5" s="173"/>
      <c r="L5" s="173"/>
      <c r="M5" s="173"/>
      <c r="N5" s="61"/>
      <c r="O5" s="61"/>
      <c r="P5" s="61"/>
      <c r="Q5" s="173"/>
      <c r="R5" s="173"/>
      <c r="S5" s="173"/>
      <c r="T5" s="173"/>
      <c r="U5" s="173"/>
      <c r="V5" s="173"/>
      <c r="W5" s="34"/>
      <c r="X5" s="173"/>
      <c r="Y5" s="173"/>
      <c r="Z5" s="173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T5" s="34"/>
      <c r="AU5" s="34"/>
      <c r="AV5" s="34"/>
      <c r="AW5" s="34"/>
      <c r="AX5" s="34"/>
      <c r="AY5" s="34"/>
      <c r="AZ5" s="34"/>
    </row>
    <row r="6" spans="1:52" ht="18.75" x14ac:dyDescent="0.3">
      <c r="A6" s="34"/>
      <c r="B6" s="34"/>
      <c r="C6" s="34"/>
      <c r="D6" s="34"/>
      <c r="E6" s="34"/>
      <c r="F6" s="105" t="s">
        <v>309</v>
      </c>
      <c r="G6" s="105"/>
      <c r="H6" s="105"/>
      <c r="I6" s="105"/>
      <c r="J6" s="173"/>
      <c r="K6" s="173"/>
      <c r="L6" s="173"/>
      <c r="M6" s="173"/>
      <c r="N6" s="85"/>
      <c r="O6" s="85"/>
      <c r="P6" s="85"/>
      <c r="Q6" s="152"/>
      <c r="R6" s="152"/>
      <c r="S6" s="152"/>
      <c r="T6" s="152"/>
      <c r="U6" s="152"/>
      <c r="V6" s="152"/>
      <c r="W6" s="34"/>
      <c r="X6" s="152"/>
      <c r="Y6" s="152"/>
      <c r="Z6" s="152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T6" s="34"/>
      <c r="AU6" s="34"/>
      <c r="AV6" s="34"/>
      <c r="AW6" s="34"/>
      <c r="AX6" s="34"/>
      <c r="AY6" s="34"/>
      <c r="AZ6" s="34"/>
    </row>
    <row r="7" spans="1:52" ht="18.75" x14ac:dyDescent="0.3">
      <c r="A7" s="34"/>
      <c r="B7" s="34"/>
      <c r="C7" s="34"/>
      <c r="D7" s="34"/>
      <c r="E7" s="34"/>
      <c r="F7" s="105" t="s">
        <v>316</v>
      </c>
      <c r="G7" s="105"/>
      <c r="H7" s="105"/>
      <c r="I7" s="105"/>
      <c r="J7" s="173"/>
      <c r="K7" s="173"/>
      <c r="L7" s="173"/>
      <c r="M7" s="173"/>
      <c r="N7" s="72"/>
      <c r="O7" s="72"/>
      <c r="P7" s="72"/>
      <c r="Q7" s="152"/>
      <c r="R7" s="152"/>
      <c r="S7" s="152"/>
      <c r="T7" s="152"/>
      <c r="U7" s="152"/>
      <c r="V7" s="152"/>
      <c r="W7" s="34"/>
      <c r="X7" s="152"/>
      <c r="Y7" s="152"/>
      <c r="Z7" s="152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T7" s="34"/>
      <c r="AU7" s="34"/>
      <c r="AV7" s="34"/>
      <c r="AW7" s="34"/>
      <c r="AX7" s="34"/>
      <c r="AY7" s="34"/>
      <c r="AZ7" s="34"/>
    </row>
    <row r="8" spans="1:52" x14ac:dyDescent="0.25">
      <c r="A8" s="34"/>
      <c r="B8" s="34"/>
      <c r="C8" s="34"/>
      <c r="D8" s="34"/>
      <c r="E8" s="34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52"/>
      <c r="R8" s="152"/>
      <c r="S8" s="152"/>
      <c r="T8" s="152"/>
      <c r="U8" s="152"/>
      <c r="V8" s="152"/>
      <c r="W8" s="34"/>
      <c r="X8" s="152"/>
      <c r="Y8" s="152"/>
      <c r="Z8" s="152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T8" s="34"/>
      <c r="AU8" s="34"/>
      <c r="AV8" s="34"/>
      <c r="AW8" s="34"/>
      <c r="AX8" s="34"/>
      <c r="AY8" s="34"/>
      <c r="AZ8" s="34"/>
    </row>
    <row r="9" spans="1:52" ht="20.25" customHeight="1" x14ac:dyDescent="0.25">
      <c r="A9" s="245" t="s">
        <v>97</v>
      </c>
      <c r="B9" s="245"/>
      <c r="C9" s="245"/>
      <c r="D9" s="245"/>
      <c r="E9" s="245"/>
      <c r="F9" s="245"/>
      <c r="G9" s="245"/>
      <c r="H9" s="245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</row>
    <row r="10" spans="1:52" ht="15.75" customHeight="1" x14ac:dyDescent="0.25">
      <c r="A10" s="246" t="s">
        <v>312</v>
      </c>
      <c r="B10" s="246"/>
      <c r="C10" s="246"/>
      <c r="D10" s="246"/>
      <c r="E10" s="246"/>
      <c r="F10" s="246"/>
      <c r="G10" s="246"/>
      <c r="H10" s="2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34"/>
      <c r="AU10" s="34"/>
      <c r="AV10" s="34"/>
      <c r="AW10" s="34"/>
      <c r="AX10" s="34"/>
      <c r="AY10" s="34"/>
      <c r="AZ10" s="34"/>
    </row>
    <row r="11" spans="1:52" ht="24.75" customHeight="1" x14ac:dyDescent="0.25">
      <c r="A11" s="247" t="s">
        <v>188</v>
      </c>
      <c r="B11" s="247"/>
      <c r="C11" s="247"/>
      <c r="D11" s="247"/>
      <c r="E11" s="247"/>
      <c r="F11" s="247"/>
      <c r="G11" s="247"/>
      <c r="H11" s="247"/>
    </row>
    <row r="12" spans="1:52" x14ac:dyDescent="0.25">
      <c r="A12" s="248" t="s">
        <v>103</v>
      </c>
      <c r="B12" s="248"/>
      <c r="C12" s="248"/>
      <c r="D12" s="248"/>
      <c r="E12" s="248"/>
      <c r="F12" s="248"/>
      <c r="G12" s="248"/>
      <c r="H12" s="248"/>
    </row>
    <row r="13" spans="1:52" ht="18" customHeight="1" x14ac:dyDescent="0.25">
      <c r="A13" s="247" t="s">
        <v>217</v>
      </c>
      <c r="B13" s="247"/>
      <c r="C13" s="247"/>
      <c r="D13" s="247"/>
      <c r="E13" s="247"/>
      <c r="F13" s="247"/>
      <c r="G13" s="247"/>
      <c r="H13" s="247"/>
      <c r="M13" s="44"/>
      <c r="R13" s="44" t="s">
        <v>190</v>
      </c>
      <c r="W13" s="44" t="s">
        <v>191</v>
      </c>
      <c r="AB13" s="44" t="s">
        <v>192</v>
      </c>
      <c r="AG13" s="44" t="s">
        <v>193</v>
      </c>
    </row>
    <row r="14" spans="1:52" x14ac:dyDescent="0.25">
      <c r="A14" s="239" t="s">
        <v>142</v>
      </c>
      <c r="B14" s="239"/>
      <c r="C14" s="239"/>
      <c r="D14" s="239"/>
      <c r="E14" s="239"/>
      <c r="F14" s="239"/>
      <c r="G14" s="239"/>
      <c r="H14" s="239"/>
    </row>
    <row r="15" spans="1:52" x14ac:dyDescent="0.25">
      <c r="A15" s="45"/>
      <c r="B15" s="45"/>
      <c r="H15" s="80" t="s">
        <v>143</v>
      </c>
      <c r="AB15" s="97">
        <v>42675</v>
      </c>
      <c r="AC15" s="97">
        <v>43040</v>
      </c>
      <c r="AD15" s="97">
        <v>43405</v>
      </c>
      <c r="AE15" s="97">
        <v>43770</v>
      </c>
      <c r="AF15" s="97">
        <v>44136</v>
      </c>
    </row>
    <row r="16" spans="1:52" x14ac:dyDescent="0.25">
      <c r="A16" s="240" t="s">
        <v>218</v>
      </c>
      <c r="B16" s="241" t="s">
        <v>219</v>
      </c>
      <c r="C16" s="137" t="s">
        <v>198</v>
      </c>
      <c r="D16" s="242" t="s">
        <v>321</v>
      </c>
      <c r="E16" s="243"/>
      <c r="F16" s="242" t="s">
        <v>322</v>
      </c>
      <c r="G16" s="243"/>
      <c r="H16" s="244" t="s">
        <v>220</v>
      </c>
      <c r="I16" s="244"/>
      <c r="AB16" s="97"/>
      <c r="AC16" s="97"/>
      <c r="AD16" s="97"/>
      <c r="AE16" s="97"/>
      <c r="AF16" s="97"/>
    </row>
    <row r="17" spans="1:9" ht="44.25" customHeight="1" x14ac:dyDescent="0.25">
      <c r="A17" s="240"/>
      <c r="B17" s="241"/>
      <c r="C17" s="137" t="s">
        <v>93</v>
      </c>
      <c r="D17" s="137" t="s">
        <v>93</v>
      </c>
      <c r="E17" s="137" t="s">
        <v>320</v>
      </c>
      <c r="F17" s="137" t="s">
        <v>93</v>
      </c>
      <c r="G17" s="137" t="s">
        <v>320</v>
      </c>
      <c r="H17" s="137" t="s">
        <v>10</v>
      </c>
      <c r="I17" s="137" t="s">
        <v>320</v>
      </c>
    </row>
    <row r="18" spans="1:9" x14ac:dyDescent="0.25">
      <c r="A18" s="81">
        <v>1</v>
      </c>
      <c r="B18" s="178">
        <f>A18+1</f>
        <v>2</v>
      </c>
      <c r="C18" s="178" t="s">
        <v>313</v>
      </c>
      <c r="D18" s="178">
        <f t="shared" ref="D18:I18" si="0">C18+1</f>
        <v>4</v>
      </c>
      <c r="E18" s="178">
        <f t="shared" si="0"/>
        <v>5</v>
      </c>
      <c r="F18" s="178">
        <f t="shared" si="0"/>
        <v>6</v>
      </c>
      <c r="G18" s="178">
        <f t="shared" si="0"/>
        <v>7</v>
      </c>
      <c r="H18" s="178">
        <f t="shared" si="0"/>
        <v>8</v>
      </c>
      <c r="I18" s="178">
        <f t="shared" si="0"/>
        <v>9</v>
      </c>
    </row>
    <row r="19" spans="1:9" s="138" customFormat="1" ht="30.75" customHeight="1" x14ac:dyDescent="0.25">
      <c r="A19" s="238" t="s">
        <v>123</v>
      </c>
      <c r="B19" s="238"/>
      <c r="C19" s="141">
        <f>C20</f>
        <v>14.32462684876416</v>
      </c>
      <c r="D19" s="141">
        <f>D20</f>
        <v>337.85539553276112</v>
      </c>
      <c r="E19" s="141">
        <f t="shared" ref="E19:I19" si="1">E20</f>
        <v>181.21359183432361</v>
      </c>
      <c r="F19" s="141">
        <f t="shared" si="1"/>
        <v>354.86977692798729</v>
      </c>
      <c r="G19" s="141">
        <f t="shared" si="1"/>
        <v>200.89048634724853</v>
      </c>
      <c r="H19" s="141">
        <f t="shared" si="1"/>
        <v>707.04979930951254</v>
      </c>
      <c r="I19" s="141">
        <f t="shared" si="1"/>
        <v>396.42870503033629</v>
      </c>
    </row>
    <row r="20" spans="1:9" x14ac:dyDescent="0.25">
      <c r="A20" s="82" t="s">
        <v>109</v>
      </c>
      <c r="B20" s="76" t="s">
        <v>152</v>
      </c>
      <c r="C20" s="140">
        <f>C21+C25+C31+C32</f>
        <v>14.32462684876416</v>
      </c>
      <c r="D20" s="140">
        <f>D21+D25+D31+D32</f>
        <v>337.85539553276112</v>
      </c>
      <c r="E20" s="140">
        <f>E21+E25+E31+E32</f>
        <v>181.21359183432361</v>
      </c>
      <c r="F20" s="140">
        <f>F21+F25+F31+F32</f>
        <v>354.86977692798729</v>
      </c>
      <c r="G20" s="140">
        <f>G21+G25+G31+G32</f>
        <v>200.89048634724853</v>
      </c>
      <c r="H20" s="142">
        <f>C20+D20+F20</f>
        <v>707.04979930951254</v>
      </c>
      <c r="I20" s="140">
        <f>C20+E20+G20</f>
        <v>396.42870503033629</v>
      </c>
    </row>
    <row r="21" spans="1:9" x14ac:dyDescent="0.25">
      <c r="A21" s="82" t="s">
        <v>110</v>
      </c>
      <c r="B21" s="77" t="s">
        <v>124</v>
      </c>
      <c r="C21" s="140">
        <f t="shared" ref="C21:H21" si="2">C22+C23+C24</f>
        <v>0</v>
      </c>
      <c r="D21" s="140">
        <f t="shared" si="2"/>
        <v>250.74820847633626</v>
      </c>
      <c r="E21" s="140">
        <f t="shared" si="2"/>
        <v>130.60620723111174</v>
      </c>
      <c r="F21" s="140">
        <f t="shared" si="2"/>
        <v>235.98351896489041</v>
      </c>
      <c r="G21" s="140">
        <f t="shared" si="2"/>
        <v>125.08085945846445</v>
      </c>
      <c r="H21" s="140">
        <f t="shared" si="2"/>
        <v>486.73172744122667</v>
      </c>
      <c r="I21" s="140">
        <f>C21+E21+G21</f>
        <v>255.68706668957617</v>
      </c>
    </row>
    <row r="22" spans="1:9" ht="31.5" x14ac:dyDescent="0.25">
      <c r="A22" s="82" t="s">
        <v>111</v>
      </c>
      <c r="B22" s="78" t="s">
        <v>223</v>
      </c>
      <c r="C22" s="140">
        <v>0</v>
      </c>
      <c r="D22" s="140">
        <v>250.74820847633626</v>
      </c>
      <c r="E22" s="140">
        <v>130.60620723111174</v>
      </c>
      <c r="F22" s="140">
        <v>235.98351896489041</v>
      </c>
      <c r="G22" s="140">
        <v>125.08085945846445</v>
      </c>
      <c r="H22" s="142">
        <f>C22+D22+F22</f>
        <v>486.73172744122667</v>
      </c>
      <c r="I22" s="140">
        <f>C22+E22+G22</f>
        <v>255.68706668957617</v>
      </c>
    </row>
    <row r="23" spans="1:9" ht="30.75" customHeight="1" x14ac:dyDescent="0.25">
      <c r="A23" s="82" t="s">
        <v>112</v>
      </c>
      <c r="B23" s="78" t="s">
        <v>225</v>
      </c>
      <c r="C23" s="140"/>
      <c r="D23" s="140"/>
      <c r="E23" s="140"/>
      <c r="F23" s="140"/>
      <c r="G23" s="140"/>
      <c r="H23" s="140"/>
      <c r="I23" s="140"/>
    </row>
    <row r="24" spans="1:9" x14ac:dyDescent="0.25">
      <c r="A24" s="82" t="s">
        <v>113</v>
      </c>
      <c r="B24" s="78" t="s">
        <v>150</v>
      </c>
      <c r="C24" s="140"/>
      <c r="D24" s="140"/>
      <c r="E24" s="140"/>
      <c r="F24" s="140"/>
      <c r="G24" s="140"/>
      <c r="H24" s="140"/>
      <c r="I24" s="140"/>
    </row>
    <row r="25" spans="1:9" x14ac:dyDescent="0.25">
      <c r="A25" s="82" t="s">
        <v>114</v>
      </c>
      <c r="B25" s="78" t="s">
        <v>153</v>
      </c>
      <c r="C25" s="140">
        <f t="shared" ref="C25:H26" si="3">C26</f>
        <v>11.937189040636801</v>
      </c>
      <c r="D25" s="140">
        <f t="shared" si="3"/>
        <v>30.797954467631346</v>
      </c>
      <c r="E25" s="140">
        <f t="shared" si="3"/>
        <v>20.405119297491304</v>
      </c>
      <c r="F25" s="140">
        <f t="shared" si="3"/>
        <v>59.741295141765683</v>
      </c>
      <c r="G25" s="140">
        <f t="shared" si="3"/>
        <v>42.327879164242674</v>
      </c>
      <c r="H25" s="140">
        <f t="shared" si="3"/>
        <v>102.47643865003383</v>
      </c>
      <c r="I25" s="140">
        <f>C25+E25+G25</f>
        <v>74.67018750237078</v>
      </c>
    </row>
    <row r="26" spans="1:9" ht="31.5" x14ac:dyDescent="0.25">
      <c r="A26" s="82" t="s">
        <v>125</v>
      </c>
      <c r="B26" s="78" t="s">
        <v>224</v>
      </c>
      <c r="C26" s="140">
        <f t="shared" si="3"/>
        <v>11.937189040636801</v>
      </c>
      <c r="D26" s="140">
        <f t="shared" si="3"/>
        <v>30.797954467631346</v>
      </c>
      <c r="E26" s="140">
        <f t="shared" si="3"/>
        <v>20.405119297491304</v>
      </c>
      <c r="F26" s="140">
        <f t="shared" si="3"/>
        <v>59.741295141765683</v>
      </c>
      <c r="G26" s="140">
        <f t="shared" si="3"/>
        <v>42.327879164242674</v>
      </c>
      <c r="H26" s="142">
        <f>C26+D26+F26</f>
        <v>102.47643865003383</v>
      </c>
      <c r="I26" s="140">
        <f>C26+E26+G26</f>
        <v>74.67018750237078</v>
      </c>
    </row>
    <row r="27" spans="1:9" x14ac:dyDescent="0.25">
      <c r="A27" s="82" t="s">
        <v>126</v>
      </c>
      <c r="B27" s="79" t="s">
        <v>221</v>
      </c>
      <c r="C27" s="140">
        <v>11.937189040636801</v>
      </c>
      <c r="D27" s="140">
        <v>30.797954467631346</v>
      </c>
      <c r="E27" s="140">
        <v>20.405119297491304</v>
      </c>
      <c r="F27" s="140">
        <v>59.741295141765683</v>
      </c>
      <c r="G27" s="140">
        <v>42.327879164242674</v>
      </c>
      <c r="H27" s="142">
        <f>C27+D27+F27</f>
        <v>102.47643865003383</v>
      </c>
      <c r="I27" s="140">
        <f>C27+E27+G27</f>
        <v>74.67018750237078</v>
      </c>
    </row>
    <row r="28" spans="1:9" x14ac:dyDescent="0.25">
      <c r="A28" s="82" t="s">
        <v>127</v>
      </c>
      <c r="B28" s="78" t="s">
        <v>226</v>
      </c>
      <c r="C28" s="140"/>
      <c r="D28" s="140"/>
      <c r="E28" s="140"/>
      <c r="F28" s="140"/>
      <c r="G28" s="140"/>
      <c r="H28" s="140"/>
      <c r="I28" s="140"/>
    </row>
    <row r="29" spans="1:9" ht="31.5" x14ac:dyDescent="0.25">
      <c r="A29" s="82" t="s">
        <v>128</v>
      </c>
      <c r="B29" s="78" t="s">
        <v>146</v>
      </c>
      <c r="C29" s="140"/>
      <c r="D29" s="140"/>
      <c r="E29" s="140"/>
      <c r="F29" s="140"/>
      <c r="G29" s="140"/>
      <c r="H29" s="140"/>
      <c r="I29" s="140"/>
    </row>
    <row r="30" spans="1:9" x14ac:dyDescent="0.25">
      <c r="A30" s="82" t="s">
        <v>129</v>
      </c>
      <c r="B30" s="79" t="s">
        <v>221</v>
      </c>
      <c r="C30" s="140"/>
      <c r="D30" s="140"/>
      <c r="E30" s="140"/>
      <c r="F30" s="140"/>
      <c r="G30" s="140"/>
      <c r="H30" s="140"/>
      <c r="I30" s="140"/>
    </row>
    <row r="31" spans="1:9" x14ac:dyDescent="0.25">
      <c r="A31" s="82" t="s">
        <v>130</v>
      </c>
      <c r="B31" s="77" t="s">
        <v>147</v>
      </c>
      <c r="C31" s="140">
        <v>2.3874378081273591</v>
      </c>
      <c r="D31" s="140">
        <v>56.30923258879352</v>
      </c>
      <c r="E31" s="140">
        <v>30.202265305720573</v>
      </c>
      <c r="F31" s="140">
        <v>59.144962821331205</v>
      </c>
      <c r="G31" s="140">
        <v>33.481747724541407</v>
      </c>
      <c r="H31" s="142">
        <f>C31+D31+F31</f>
        <v>117.84163321825208</v>
      </c>
      <c r="I31" s="140">
        <f>C31+E31+G31</f>
        <v>66.071450838389339</v>
      </c>
    </row>
    <row r="32" spans="1:9" x14ac:dyDescent="0.25">
      <c r="A32" s="82" t="s">
        <v>131</v>
      </c>
      <c r="B32" s="77" t="s">
        <v>132</v>
      </c>
      <c r="C32" s="140"/>
      <c r="D32" s="140"/>
      <c r="E32" s="140"/>
      <c r="F32" s="140"/>
      <c r="G32" s="140"/>
      <c r="H32" s="142"/>
      <c r="I32" s="140"/>
    </row>
    <row r="33" spans="1:10" ht="18.75" x14ac:dyDescent="0.3">
      <c r="A33" s="82" t="s">
        <v>133</v>
      </c>
      <c r="B33" s="78" t="s">
        <v>227</v>
      </c>
      <c r="C33" s="140"/>
      <c r="D33" s="140"/>
      <c r="E33" s="140"/>
      <c r="F33" s="140"/>
      <c r="G33" s="140"/>
      <c r="H33" s="140"/>
      <c r="I33" s="140"/>
      <c r="J33" s="155"/>
    </row>
    <row r="34" spans="1:10" ht="18.75" x14ac:dyDescent="0.3">
      <c r="A34" s="82" t="s">
        <v>228</v>
      </c>
      <c r="B34" s="78" t="s">
        <v>229</v>
      </c>
      <c r="C34" s="140"/>
      <c r="D34" s="140"/>
      <c r="E34" s="140"/>
      <c r="F34" s="140"/>
      <c r="G34" s="140"/>
      <c r="H34" s="140"/>
      <c r="I34" s="140"/>
      <c r="J34" s="155"/>
    </row>
    <row r="35" spans="1:10" x14ac:dyDescent="0.25">
      <c r="A35" s="82" t="s">
        <v>115</v>
      </c>
      <c r="B35" s="76" t="s">
        <v>151</v>
      </c>
      <c r="C35" s="140"/>
      <c r="D35" s="140"/>
      <c r="E35" s="140"/>
      <c r="F35" s="140"/>
      <c r="G35" s="140"/>
      <c r="H35" s="140"/>
      <c r="I35" s="140"/>
    </row>
    <row r="36" spans="1:10" outlineLevel="1" x14ac:dyDescent="0.25">
      <c r="A36" s="82" t="s">
        <v>116</v>
      </c>
      <c r="B36" s="77" t="s">
        <v>134</v>
      </c>
      <c r="C36" s="140"/>
      <c r="D36" s="140"/>
      <c r="E36" s="140"/>
      <c r="F36" s="140"/>
      <c r="G36" s="140"/>
      <c r="H36" s="140"/>
      <c r="I36" s="191"/>
    </row>
    <row r="37" spans="1:10" outlineLevel="1" x14ac:dyDescent="0.25">
      <c r="A37" s="82" t="s">
        <v>117</v>
      </c>
      <c r="B37" s="77" t="s">
        <v>135</v>
      </c>
      <c r="C37" s="140"/>
      <c r="D37" s="140"/>
      <c r="E37" s="140"/>
      <c r="F37" s="140"/>
      <c r="G37" s="140"/>
      <c r="H37" s="140"/>
      <c r="I37" s="191"/>
    </row>
    <row r="38" spans="1:10" outlineLevel="1" x14ac:dyDescent="0.25">
      <c r="A38" s="82" t="s">
        <v>118</v>
      </c>
      <c r="B38" s="77" t="s">
        <v>136</v>
      </c>
      <c r="C38" s="140"/>
      <c r="D38" s="140"/>
      <c r="E38" s="140"/>
      <c r="F38" s="140"/>
      <c r="G38" s="140"/>
      <c r="H38" s="140"/>
      <c r="I38" s="191"/>
    </row>
    <row r="39" spans="1:10" outlineLevel="1" x14ac:dyDescent="0.25">
      <c r="A39" s="82" t="s">
        <v>119</v>
      </c>
      <c r="B39" s="77" t="s">
        <v>137</v>
      </c>
      <c r="C39" s="140"/>
      <c r="D39" s="140"/>
      <c r="E39" s="140"/>
      <c r="F39" s="140"/>
      <c r="G39" s="140"/>
      <c r="H39" s="140"/>
      <c r="I39" s="191"/>
    </row>
    <row r="40" spans="1:10" outlineLevel="1" x14ac:dyDescent="0.25">
      <c r="A40" s="82" t="s">
        <v>120</v>
      </c>
      <c r="B40" s="77" t="s">
        <v>230</v>
      </c>
      <c r="C40" s="140"/>
      <c r="D40" s="140"/>
      <c r="E40" s="140"/>
      <c r="F40" s="140"/>
      <c r="G40" s="140"/>
      <c r="H40" s="140"/>
      <c r="I40" s="191"/>
    </row>
    <row r="41" spans="1:10" outlineLevel="1" x14ac:dyDescent="0.25">
      <c r="A41" s="82" t="s">
        <v>138</v>
      </c>
      <c r="B41" s="78" t="s">
        <v>231</v>
      </c>
      <c r="C41" s="140"/>
      <c r="D41" s="140"/>
      <c r="E41" s="140"/>
      <c r="F41" s="140"/>
      <c r="G41" s="140"/>
      <c r="H41" s="140"/>
      <c r="I41" s="191"/>
    </row>
    <row r="42" spans="1:10" ht="33.200000000000003" customHeight="1" outlineLevel="1" x14ac:dyDescent="0.25">
      <c r="A42" s="82" t="s">
        <v>148</v>
      </c>
      <c r="B42" s="79" t="s">
        <v>232</v>
      </c>
      <c r="C42" s="140"/>
      <c r="D42" s="140"/>
      <c r="E42" s="140"/>
      <c r="F42" s="140"/>
      <c r="G42" s="140"/>
      <c r="H42" s="140"/>
      <c r="I42" s="191"/>
    </row>
    <row r="43" spans="1:10" ht="31.5" outlineLevel="1" x14ac:dyDescent="0.25">
      <c r="A43" s="82" t="s">
        <v>139</v>
      </c>
      <c r="B43" s="78" t="s">
        <v>233</v>
      </c>
      <c r="C43" s="140"/>
      <c r="D43" s="140"/>
      <c r="E43" s="140"/>
      <c r="F43" s="140"/>
      <c r="G43" s="140"/>
      <c r="H43" s="140"/>
      <c r="I43" s="191"/>
    </row>
    <row r="44" spans="1:10" ht="47.25" outlineLevel="1" x14ac:dyDescent="0.25">
      <c r="A44" s="82" t="s">
        <v>149</v>
      </c>
      <c r="B44" s="79" t="s">
        <v>234</v>
      </c>
      <c r="C44" s="140"/>
      <c r="D44" s="140"/>
      <c r="E44" s="140"/>
      <c r="F44" s="140"/>
      <c r="G44" s="140"/>
      <c r="H44" s="140"/>
      <c r="I44" s="191"/>
    </row>
    <row r="45" spans="1:10" outlineLevel="1" x14ac:dyDescent="0.25">
      <c r="A45" s="82" t="s">
        <v>121</v>
      </c>
      <c r="B45" s="77" t="s">
        <v>140</v>
      </c>
      <c r="C45" s="140"/>
      <c r="D45" s="140"/>
      <c r="E45" s="140"/>
      <c r="F45" s="140"/>
      <c r="G45" s="140"/>
      <c r="H45" s="140"/>
      <c r="I45" s="191"/>
    </row>
    <row r="46" spans="1:10" outlineLevel="1" x14ac:dyDescent="0.25">
      <c r="A46" s="82" t="s">
        <v>122</v>
      </c>
      <c r="B46" s="77" t="s">
        <v>141</v>
      </c>
      <c r="C46" s="140"/>
      <c r="D46" s="140"/>
      <c r="E46" s="140"/>
      <c r="F46" s="140"/>
      <c r="G46" s="140"/>
      <c r="H46" s="140"/>
      <c r="I46" s="191"/>
    </row>
    <row r="47" spans="1:10" ht="15.75" customHeight="1" x14ac:dyDescent="0.25">
      <c r="B47" s="237" t="s">
        <v>301</v>
      </c>
      <c r="C47" s="237"/>
      <c r="D47" s="237"/>
      <c r="E47" s="237"/>
      <c r="F47" s="237"/>
      <c r="G47" s="237"/>
      <c r="H47" s="237"/>
    </row>
    <row r="49" spans="3:9" x14ac:dyDescent="0.25">
      <c r="C49" s="156"/>
      <c r="D49" s="156"/>
      <c r="E49" s="156"/>
      <c r="F49" s="156"/>
      <c r="G49" s="156"/>
      <c r="H49" s="156"/>
    </row>
    <row r="52" spans="3:9" x14ac:dyDescent="0.25">
      <c r="E52" s="187"/>
      <c r="G52" s="187"/>
      <c r="I52" s="187"/>
    </row>
    <row r="53" spans="3:9" x14ac:dyDescent="0.25">
      <c r="E53" s="187"/>
      <c r="G53" s="187"/>
      <c r="I53" s="187"/>
    </row>
  </sheetData>
  <mergeCells count="13">
    <mergeCell ref="A9:H9"/>
    <mergeCell ref="A10:H10"/>
    <mergeCell ref="A13:H13"/>
    <mergeCell ref="A12:H12"/>
    <mergeCell ref="A11:H11"/>
    <mergeCell ref="B47:H47"/>
    <mergeCell ref="A19:B19"/>
    <mergeCell ref="A14:H14"/>
    <mergeCell ref="A16:A17"/>
    <mergeCell ref="B16:B17"/>
    <mergeCell ref="D16:E16"/>
    <mergeCell ref="F16:G16"/>
    <mergeCell ref="H16:I1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6" orientation="landscape" r:id="rId1"/>
  <headerFooter>
    <oddHeader>&amp;C9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ColWidth="9" defaultRowHeight="12" x14ac:dyDescent="0.2"/>
  <cols>
    <col min="1" max="1" width="9.75" style="9" customWidth="1"/>
    <col min="2" max="2" width="60.75" style="9" customWidth="1"/>
    <col min="3" max="3" width="12.75" style="9" customWidth="1"/>
    <col min="4" max="4" width="8.125" style="9" customWidth="1"/>
    <col min="5" max="5" width="8.125" style="9" hidden="1" customWidth="1"/>
    <col min="6" max="6" width="8.125" style="9" customWidth="1"/>
    <col min="7" max="7" width="8.125" style="9" hidden="1" customWidth="1"/>
    <col min="8" max="8" width="8.125" style="9" customWidth="1"/>
    <col min="9" max="9" width="8.125" style="9" hidden="1" customWidth="1"/>
    <col min="10" max="10" width="8.125" style="9" customWidth="1"/>
    <col min="11" max="11" width="8.125" style="9" hidden="1" customWidth="1"/>
    <col min="12" max="12" width="8.125" style="9" customWidth="1"/>
    <col min="13" max="13" width="8.125" style="9" hidden="1" customWidth="1"/>
    <col min="14" max="14" width="8.125" style="9" customWidth="1"/>
    <col min="15" max="15" width="8.125" style="9" hidden="1" customWidth="1"/>
    <col min="16" max="16" width="8.125" style="9" customWidth="1"/>
    <col min="17" max="17" width="8.125" style="9" hidden="1" customWidth="1"/>
    <col min="18" max="18" width="8.125" style="9" customWidth="1"/>
    <col min="19" max="19" width="8.125" style="9" hidden="1" customWidth="1"/>
    <col min="20" max="20" width="8.125" style="9" customWidth="1"/>
    <col min="21" max="21" width="8.125" style="9" hidden="1" customWidth="1"/>
    <col min="22" max="22" width="8.125" style="9" customWidth="1"/>
    <col min="23" max="23" width="8.125" style="9" hidden="1" customWidth="1"/>
    <col min="24" max="24" width="8.125" style="9" customWidth="1"/>
    <col min="25" max="25" width="8.125" style="9" hidden="1" customWidth="1"/>
    <col min="26" max="30" width="8.125" style="90" customWidth="1"/>
    <col min="31" max="31" width="8.125" style="9" customWidth="1"/>
    <col min="32" max="32" width="8.125" style="9" hidden="1" customWidth="1"/>
    <col min="33" max="33" width="8.125" style="9" customWidth="1"/>
    <col min="34" max="34" width="8.125" style="9" hidden="1" customWidth="1"/>
    <col min="35" max="35" width="8.125" style="9" customWidth="1"/>
    <col min="36" max="36" width="8.125" style="9" hidden="1" customWidth="1"/>
    <col min="37" max="37" width="8.125" style="9" customWidth="1"/>
    <col min="38" max="38" width="8.125" style="9" hidden="1" customWidth="1"/>
    <col min="39" max="39" width="8.125" style="9" customWidth="1"/>
    <col min="40" max="40" width="8.125" style="9" hidden="1" customWidth="1"/>
    <col min="41" max="41" width="8.125" style="9" customWidth="1"/>
    <col min="42" max="42" width="8.125" style="9" hidden="1" customWidth="1"/>
    <col min="43" max="43" width="8.125" style="9" customWidth="1"/>
    <col min="44" max="44" width="8.125" style="9" hidden="1" customWidth="1"/>
    <col min="45" max="45" width="8.125" style="9" customWidth="1"/>
    <col min="46" max="46" width="8.125" style="9" hidden="1" customWidth="1"/>
    <col min="47" max="47" width="8.125" style="9" customWidth="1"/>
    <col min="48" max="48" width="8.125" style="9" hidden="1" customWidth="1"/>
    <col min="49" max="49" width="8.125" style="9" customWidth="1"/>
    <col min="50" max="16384" width="9" style="9"/>
  </cols>
  <sheetData>
    <row r="1" spans="1:62" ht="22.5" x14ac:dyDescent="0.2">
      <c r="AW1" s="48" t="s">
        <v>154</v>
      </c>
    </row>
    <row r="2" spans="1:62" ht="22.5" x14ac:dyDescent="0.3">
      <c r="J2" s="23"/>
      <c r="K2" s="259"/>
      <c r="L2" s="259"/>
      <c r="M2" s="259"/>
      <c r="N2" s="259"/>
      <c r="O2" s="23"/>
      <c r="AW2" s="49" t="s">
        <v>156</v>
      </c>
    </row>
    <row r="3" spans="1:62" ht="18.75" x14ac:dyDescent="0.3">
      <c r="J3" s="15"/>
      <c r="K3" s="15"/>
      <c r="L3" s="15"/>
      <c r="M3" s="15"/>
      <c r="N3" s="15"/>
      <c r="O3" s="15"/>
      <c r="AW3" s="49"/>
    </row>
    <row r="4" spans="1:62" ht="18.75" x14ac:dyDescent="0.2">
      <c r="A4" s="260" t="s">
        <v>99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</row>
    <row r="5" spans="1:62" ht="18.75" x14ac:dyDescent="0.2">
      <c r="A5" s="260" t="s">
        <v>104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</row>
    <row r="6" spans="1:62" ht="21.75" x14ac:dyDescent="0.3">
      <c r="A6" s="255" t="s">
        <v>161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</row>
    <row r="7" spans="1:62" ht="15.75" customHeight="1" x14ac:dyDescent="0.2"/>
    <row r="8" spans="1:62" ht="21.75" customHeight="1" x14ac:dyDescent="0.2">
      <c r="A8" s="261" t="s">
        <v>102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</row>
    <row r="9" spans="1:62" ht="15.75" customHeight="1" x14ac:dyDescent="0.2">
      <c r="A9" s="256" t="s">
        <v>103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</row>
    <row r="10" spans="1:62" s="15" customFormat="1" ht="15.75" customHeight="1" x14ac:dyDescent="0.3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</row>
    <row r="11" spans="1:62" s="10" customFormat="1" ht="33.75" customHeight="1" x14ac:dyDescent="0.25">
      <c r="A11" s="252" t="s">
        <v>69</v>
      </c>
      <c r="B11" s="252" t="s">
        <v>18</v>
      </c>
      <c r="C11" s="252" t="s">
        <v>1</v>
      </c>
      <c r="D11" s="252" t="s">
        <v>105</v>
      </c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7"/>
      <c r="Q11" s="252"/>
      <c r="R11" s="252"/>
      <c r="S11" s="252"/>
      <c r="T11" s="252"/>
      <c r="U11" s="257"/>
      <c r="V11" s="252"/>
      <c r="W11" s="252"/>
      <c r="X11" s="252"/>
      <c r="Y11" s="252"/>
      <c r="Z11" s="257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</row>
    <row r="12" spans="1:62" ht="176.25" customHeight="1" x14ac:dyDescent="0.2">
      <c r="A12" s="252"/>
      <c r="B12" s="252"/>
      <c r="C12" s="252"/>
      <c r="D12" s="252" t="s">
        <v>28</v>
      </c>
      <c r="E12" s="252"/>
      <c r="F12" s="252"/>
      <c r="G12" s="252"/>
      <c r="H12" s="252"/>
      <c r="I12" s="252"/>
      <c r="J12" s="252" t="s">
        <v>29</v>
      </c>
      <c r="K12" s="252"/>
      <c r="L12" s="252"/>
      <c r="M12" s="252"/>
      <c r="N12" s="252"/>
      <c r="O12" s="252"/>
      <c r="P12" s="252" t="s">
        <v>24</v>
      </c>
      <c r="Q12" s="252"/>
      <c r="R12" s="252"/>
      <c r="S12" s="252"/>
      <c r="T12" s="252"/>
      <c r="U12" s="252"/>
      <c r="V12" s="252" t="s">
        <v>25</v>
      </c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 t="s">
        <v>19</v>
      </c>
      <c r="AH12" s="252"/>
      <c r="AI12" s="252"/>
      <c r="AJ12" s="252"/>
      <c r="AK12" s="252"/>
      <c r="AL12" s="252"/>
      <c r="AM12" s="252" t="s">
        <v>22</v>
      </c>
      <c r="AN12" s="252"/>
      <c r="AO12" s="252"/>
      <c r="AP12" s="252"/>
      <c r="AQ12" s="252"/>
      <c r="AR12" s="252"/>
      <c r="AS12" s="252" t="s">
        <v>23</v>
      </c>
      <c r="AT12" s="252"/>
      <c r="AU12" s="252"/>
      <c r="AV12" s="252"/>
      <c r="AW12" s="252"/>
    </row>
    <row r="13" spans="1:62" s="11" customFormat="1" ht="197.25" customHeight="1" x14ac:dyDescent="0.2">
      <c r="A13" s="252"/>
      <c r="B13" s="252"/>
      <c r="C13" s="252"/>
      <c r="D13" s="253" t="s">
        <v>163</v>
      </c>
      <c r="E13" s="253"/>
      <c r="F13" s="253" t="s">
        <v>30</v>
      </c>
      <c r="G13" s="253"/>
      <c r="H13" s="253" t="s">
        <v>0</v>
      </c>
      <c r="I13" s="253"/>
      <c r="J13" s="253" t="s">
        <v>30</v>
      </c>
      <c r="K13" s="253"/>
      <c r="L13" s="253" t="s">
        <v>30</v>
      </c>
      <c r="M13" s="253"/>
      <c r="N13" s="253" t="s">
        <v>0</v>
      </c>
      <c r="O13" s="253"/>
      <c r="P13" s="253" t="s">
        <v>30</v>
      </c>
      <c r="Q13" s="253"/>
      <c r="R13" s="253" t="s">
        <v>30</v>
      </c>
      <c r="S13" s="253"/>
      <c r="T13" s="253" t="s">
        <v>0</v>
      </c>
      <c r="U13" s="253"/>
      <c r="V13" s="253" t="s">
        <v>30</v>
      </c>
      <c r="W13" s="253"/>
      <c r="X13" s="253" t="s">
        <v>30</v>
      </c>
      <c r="Y13" s="253"/>
      <c r="Z13" s="99">
        <v>42675</v>
      </c>
      <c r="AA13" s="99">
        <v>43040</v>
      </c>
      <c r="AB13" s="99">
        <v>43405</v>
      </c>
      <c r="AC13" s="99">
        <v>43770</v>
      </c>
      <c r="AD13" s="99">
        <v>44136</v>
      </c>
      <c r="AE13" s="253" t="s">
        <v>0</v>
      </c>
      <c r="AF13" s="253"/>
      <c r="AG13" s="253" t="s">
        <v>30</v>
      </c>
      <c r="AH13" s="253"/>
      <c r="AI13" s="253" t="s">
        <v>30</v>
      </c>
      <c r="AJ13" s="253"/>
      <c r="AK13" s="253" t="s">
        <v>0</v>
      </c>
      <c r="AL13" s="253"/>
      <c r="AM13" s="253" t="s">
        <v>30</v>
      </c>
      <c r="AN13" s="253"/>
      <c r="AO13" s="253" t="s">
        <v>30</v>
      </c>
      <c r="AP13" s="253"/>
      <c r="AQ13" s="253" t="s">
        <v>0</v>
      </c>
      <c r="AR13" s="253"/>
      <c r="AS13" s="253" t="s">
        <v>30</v>
      </c>
      <c r="AT13" s="253"/>
      <c r="AU13" s="253" t="s">
        <v>30</v>
      </c>
      <c r="AV13" s="253"/>
      <c r="AW13" s="67" t="s">
        <v>0</v>
      </c>
    </row>
    <row r="14" spans="1:62" s="13" customFormat="1" ht="15.75" x14ac:dyDescent="0.25">
      <c r="A14" s="20">
        <v>1</v>
      </c>
      <c r="B14" s="12">
        <v>2</v>
      </c>
      <c r="C14" s="20">
        <v>3</v>
      </c>
      <c r="D14" s="26" t="s">
        <v>38</v>
      </c>
      <c r="E14" s="26" t="s">
        <v>45</v>
      </c>
      <c r="F14" s="26" t="s">
        <v>45</v>
      </c>
      <c r="G14" s="26" t="s">
        <v>54</v>
      </c>
      <c r="H14" s="26" t="s">
        <v>64</v>
      </c>
      <c r="I14" s="26" t="s">
        <v>64</v>
      </c>
      <c r="J14" s="26" t="s">
        <v>33</v>
      </c>
      <c r="K14" s="26" t="s">
        <v>34</v>
      </c>
      <c r="L14" s="26" t="s">
        <v>34</v>
      </c>
      <c r="M14" s="26" t="s">
        <v>46</v>
      </c>
      <c r="N14" s="26" t="s">
        <v>62</v>
      </c>
      <c r="O14" s="26" t="s">
        <v>62</v>
      </c>
      <c r="P14" s="26" t="s">
        <v>35</v>
      </c>
      <c r="Q14" s="26" t="s">
        <v>36</v>
      </c>
      <c r="R14" s="26" t="s">
        <v>36</v>
      </c>
      <c r="S14" s="26" t="s">
        <v>37</v>
      </c>
      <c r="T14" s="26" t="s">
        <v>63</v>
      </c>
      <c r="U14" s="26" t="s">
        <v>63</v>
      </c>
      <c r="V14" s="26" t="s">
        <v>47</v>
      </c>
      <c r="W14" s="26" t="s">
        <v>48</v>
      </c>
      <c r="X14" s="26" t="s">
        <v>48</v>
      </c>
      <c r="Y14" s="26" t="s">
        <v>55</v>
      </c>
      <c r="Z14" s="26"/>
      <c r="AA14" s="26"/>
      <c r="AB14" s="26"/>
      <c r="AC14" s="26"/>
      <c r="AD14" s="26"/>
      <c r="AE14" s="26" t="s">
        <v>65</v>
      </c>
      <c r="AF14" s="26" t="s">
        <v>65</v>
      </c>
      <c r="AG14" s="26" t="s">
        <v>49</v>
      </c>
      <c r="AH14" s="26" t="s">
        <v>50</v>
      </c>
      <c r="AI14" s="26" t="s">
        <v>50</v>
      </c>
      <c r="AJ14" s="26" t="s">
        <v>51</v>
      </c>
      <c r="AK14" s="26" t="s">
        <v>66</v>
      </c>
      <c r="AL14" s="26" t="s">
        <v>66</v>
      </c>
      <c r="AM14" s="26" t="s">
        <v>56</v>
      </c>
      <c r="AN14" s="26" t="s">
        <v>57</v>
      </c>
      <c r="AO14" s="26" t="s">
        <v>57</v>
      </c>
      <c r="AP14" s="26" t="s">
        <v>58</v>
      </c>
      <c r="AQ14" s="26" t="s">
        <v>67</v>
      </c>
      <c r="AR14" s="26" t="s">
        <v>67</v>
      </c>
      <c r="AS14" s="26" t="s">
        <v>59</v>
      </c>
      <c r="AT14" s="26" t="s">
        <v>60</v>
      </c>
      <c r="AU14" s="26" t="s">
        <v>60</v>
      </c>
      <c r="AV14" s="26" t="s">
        <v>61</v>
      </c>
      <c r="AW14" s="26" t="s">
        <v>68</v>
      </c>
    </row>
    <row r="15" spans="1:62" s="13" customFormat="1" ht="15.75" x14ac:dyDescent="0.25">
      <c r="A15" s="18"/>
      <c r="B15" s="19"/>
      <c r="C15" s="12"/>
      <c r="D15" s="12"/>
      <c r="E15" s="20"/>
      <c r="F15" s="20"/>
      <c r="G15" s="20"/>
      <c r="H15" s="20"/>
      <c r="I15" s="12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7" spans="1:49" s="75" customFormat="1" ht="18" customHeight="1" x14ac:dyDescent="0.2">
      <c r="A17" s="254" t="s">
        <v>159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</row>
    <row r="18" spans="1:49" s="75" customFormat="1" ht="17.25" customHeight="1" x14ac:dyDescent="0.2">
      <c r="A18" s="254" t="s">
        <v>160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</row>
    <row r="19" spans="1:49" ht="15.2" customHeight="1" x14ac:dyDescent="0.2">
      <c r="A19" s="249" t="s">
        <v>162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</row>
    <row r="20" spans="1:49" ht="38.25" customHeight="1" x14ac:dyDescent="0.2">
      <c r="A20" s="250" t="s">
        <v>185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  <c r="AQ20" s="250"/>
      <c r="AR20" s="250"/>
      <c r="AS20" s="250"/>
      <c r="AT20" s="250"/>
      <c r="AU20" s="250"/>
      <c r="AV20" s="250"/>
      <c r="AW20" s="250"/>
    </row>
    <row r="21" spans="1:49" ht="17.25" customHeight="1" x14ac:dyDescent="0.2">
      <c r="A21" s="251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</row>
  </sheetData>
  <mergeCells count="44"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ColWidth="9" defaultRowHeight="15.75" x14ac:dyDescent="0.25"/>
  <cols>
    <col min="1" max="1" width="11.625" style="27" customWidth="1"/>
    <col min="2" max="2" width="60.75" style="27" customWidth="1"/>
    <col min="3" max="3" width="13.875" style="27" customWidth="1"/>
    <col min="4" max="4" width="18" style="27" customWidth="1"/>
    <col min="5" max="5" width="6.125" style="27" customWidth="1"/>
    <col min="6" max="10" width="6" style="27" customWidth="1"/>
    <col min="11" max="11" width="18" style="27" customWidth="1"/>
    <col min="12" max="17" width="6" style="27" customWidth="1"/>
    <col min="18" max="18" width="18" style="27" customWidth="1"/>
    <col min="19" max="24" width="6" style="27" customWidth="1"/>
    <col min="25" max="25" width="18" style="27" customWidth="1"/>
    <col min="26" max="31" width="6" style="27" customWidth="1"/>
    <col min="32" max="32" width="18" style="27" customWidth="1"/>
    <col min="33" max="38" width="6" style="27" customWidth="1"/>
    <col min="39" max="39" width="3.5" style="27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48" t="s">
        <v>154</v>
      </c>
    </row>
    <row r="2" spans="1:67" ht="22.5" x14ac:dyDescent="0.3">
      <c r="AL2" s="49" t="s">
        <v>156</v>
      </c>
    </row>
    <row r="3" spans="1:67" ht="18.75" x14ac:dyDescent="0.3">
      <c r="AL3" s="49"/>
    </row>
    <row r="4" spans="1:67" ht="18.75" x14ac:dyDescent="0.3">
      <c r="A4" s="264" t="s">
        <v>96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</row>
    <row r="5" spans="1:67" ht="21.75" x14ac:dyDescent="0.3">
      <c r="A5" s="263" t="s">
        <v>170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  <c r="AG5" s="263"/>
      <c r="AH5" s="263"/>
      <c r="AI5" s="263"/>
      <c r="AJ5" s="263"/>
      <c r="AK5" s="263"/>
      <c r="AL5" s="263"/>
    </row>
    <row r="6" spans="1:67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1:67" ht="18.75" x14ac:dyDescent="0.25">
      <c r="A7" s="201" t="s">
        <v>188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50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</row>
    <row r="8" spans="1:67" x14ac:dyDescent="0.25">
      <c r="A8" s="202" t="s">
        <v>103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51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</row>
    <row r="9" spans="1:67" x14ac:dyDescent="0.25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4"/>
      <c r="AN9" s="4"/>
      <c r="AO9" s="4"/>
      <c r="AP9" s="4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67" ht="19.5" customHeight="1" x14ac:dyDescent="0.25">
      <c r="A10" s="214" t="s">
        <v>69</v>
      </c>
      <c r="B10" s="213" t="s">
        <v>18</v>
      </c>
      <c r="C10" s="213" t="s">
        <v>1</v>
      </c>
      <c r="D10" s="220" t="s">
        <v>94</v>
      </c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55"/>
      <c r="AN10" s="7"/>
      <c r="AO10" s="7"/>
      <c r="AP10" s="7"/>
    </row>
    <row r="11" spans="1:67" ht="43.5" customHeight="1" x14ac:dyDescent="0.25">
      <c r="A11" s="223"/>
      <c r="B11" s="213"/>
      <c r="C11" s="213"/>
      <c r="D11" s="220" t="s">
        <v>2</v>
      </c>
      <c r="E11" s="220"/>
      <c r="F11" s="220"/>
      <c r="G11" s="220"/>
      <c r="H11" s="220"/>
      <c r="I11" s="220"/>
      <c r="J11" s="220"/>
      <c r="K11" s="213" t="s">
        <v>189</v>
      </c>
      <c r="L11" s="220"/>
      <c r="M11" s="220"/>
      <c r="N11" s="220"/>
      <c r="O11" s="220"/>
      <c r="P11" s="230"/>
      <c r="Q11" s="220"/>
      <c r="R11" s="220" t="s">
        <v>3</v>
      </c>
      <c r="S11" s="220"/>
      <c r="T11" s="220"/>
      <c r="U11" s="230"/>
      <c r="V11" s="220"/>
      <c r="W11" s="220"/>
      <c r="X11" s="220"/>
      <c r="Y11" s="220" t="s">
        <v>4</v>
      </c>
      <c r="Z11" s="220"/>
      <c r="AA11" s="220"/>
      <c r="AB11" s="220"/>
      <c r="AC11" s="220"/>
      <c r="AD11" s="220"/>
      <c r="AE11" s="220"/>
      <c r="AF11" s="213" t="s">
        <v>95</v>
      </c>
      <c r="AG11" s="213"/>
      <c r="AH11" s="213"/>
      <c r="AI11" s="213"/>
      <c r="AJ11" s="213"/>
      <c r="AK11" s="213"/>
      <c r="AL11" s="213"/>
      <c r="AM11" s="55"/>
      <c r="AN11" s="7"/>
      <c r="AO11" s="7"/>
      <c r="AP11" s="7"/>
    </row>
    <row r="12" spans="1:67" ht="43.5" customHeight="1" x14ac:dyDescent="0.25">
      <c r="A12" s="223"/>
      <c r="B12" s="213"/>
      <c r="C12" s="213"/>
      <c r="D12" s="68" t="s">
        <v>27</v>
      </c>
      <c r="E12" s="220" t="s">
        <v>26</v>
      </c>
      <c r="F12" s="220"/>
      <c r="G12" s="220"/>
      <c r="H12" s="220"/>
      <c r="I12" s="220"/>
      <c r="J12" s="220"/>
      <c r="K12" s="68" t="s">
        <v>27</v>
      </c>
      <c r="L12" s="220" t="s">
        <v>26</v>
      </c>
      <c r="M12" s="220"/>
      <c r="N12" s="220"/>
      <c r="O12" s="220"/>
      <c r="P12" s="220"/>
      <c r="Q12" s="220"/>
      <c r="R12" s="68" t="s">
        <v>27</v>
      </c>
      <c r="S12" s="220" t="s">
        <v>26</v>
      </c>
      <c r="T12" s="220"/>
      <c r="U12" s="220"/>
      <c r="V12" s="220"/>
      <c r="W12" s="220"/>
      <c r="X12" s="220"/>
      <c r="Y12" s="68" t="s">
        <v>27</v>
      </c>
      <c r="Z12" s="220" t="s">
        <v>26</v>
      </c>
      <c r="AA12" s="220"/>
      <c r="AB12" s="220"/>
      <c r="AC12" s="220"/>
      <c r="AD12" s="220"/>
      <c r="AE12" s="220"/>
      <c r="AF12" s="68" t="s">
        <v>27</v>
      </c>
      <c r="AG12" s="220" t="s">
        <v>26</v>
      </c>
      <c r="AH12" s="220"/>
      <c r="AI12" s="220"/>
      <c r="AJ12" s="220"/>
      <c r="AK12" s="220"/>
      <c r="AL12" s="220"/>
    </row>
    <row r="13" spans="1:67" ht="87.75" customHeight="1" x14ac:dyDescent="0.25">
      <c r="A13" s="215"/>
      <c r="B13" s="213"/>
      <c r="C13" s="213"/>
      <c r="D13" s="66" t="s">
        <v>12</v>
      </c>
      <c r="E13" s="66" t="s">
        <v>12</v>
      </c>
      <c r="F13" s="25" t="s">
        <v>165</v>
      </c>
      <c r="G13" s="25" t="s">
        <v>166</v>
      </c>
      <c r="H13" s="25" t="s">
        <v>167</v>
      </c>
      <c r="I13" s="25" t="s">
        <v>168</v>
      </c>
      <c r="J13" s="25" t="s">
        <v>169</v>
      </c>
      <c r="K13" s="66" t="s">
        <v>12</v>
      </c>
      <c r="L13" s="66" t="s">
        <v>12</v>
      </c>
      <c r="M13" s="25" t="s">
        <v>165</v>
      </c>
      <c r="N13" s="25" t="s">
        <v>166</v>
      </c>
      <c r="O13" s="25" t="s">
        <v>167</v>
      </c>
      <c r="P13" s="25" t="s">
        <v>168</v>
      </c>
      <c r="Q13" s="25" t="s">
        <v>169</v>
      </c>
      <c r="R13" s="66" t="s">
        <v>12</v>
      </c>
      <c r="S13" s="66" t="s">
        <v>12</v>
      </c>
      <c r="T13" s="25" t="s">
        <v>165</v>
      </c>
      <c r="U13" s="25" t="s">
        <v>166</v>
      </c>
      <c r="V13" s="25" t="s">
        <v>167</v>
      </c>
      <c r="W13" s="25" t="s">
        <v>168</v>
      </c>
      <c r="X13" s="25" t="s">
        <v>169</v>
      </c>
      <c r="Y13" s="66" t="s">
        <v>12</v>
      </c>
      <c r="Z13" s="66" t="s">
        <v>12</v>
      </c>
      <c r="AA13" s="25" t="s">
        <v>165</v>
      </c>
      <c r="AB13" s="25" t="s">
        <v>166</v>
      </c>
      <c r="AC13" s="25" t="s">
        <v>167</v>
      </c>
      <c r="AD13" s="25" t="s">
        <v>168</v>
      </c>
      <c r="AE13" s="25" t="s">
        <v>169</v>
      </c>
      <c r="AF13" s="66" t="s">
        <v>12</v>
      </c>
      <c r="AG13" s="66" t="s">
        <v>12</v>
      </c>
      <c r="AH13" s="25" t="s">
        <v>165</v>
      </c>
      <c r="AI13" s="25" t="s">
        <v>166</v>
      </c>
      <c r="AJ13" s="25" t="s">
        <v>167</v>
      </c>
      <c r="AK13" s="25" t="s">
        <v>168</v>
      </c>
      <c r="AL13" s="25" t="s">
        <v>169</v>
      </c>
    </row>
    <row r="14" spans="1:67" s="34" customFormat="1" x14ac:dyDescent="0.25">
      <c r="A14" s="118">
        <v>1</v>
      </c>
      <c r="B14" s="118">
        <v>2</v>
      </c>
      <c r="C14" s="118">
        <v>3</v>
      </c>
      <c r="D14" s="31" t="s">
        <v>39</v>
      </c>
      <c r="E14" s="31" t="s">
        <v>40</v>
      </c>
      <c r="F14" s="31" t="s">
        <v>41</v>
      </c>
      <c r="G14" s="31" t="s">
        <v>42</v>
      </c>
      <c r="H14" s="31" t="s">
        <v>43</v>
      </c>
      <c r="I14" s="31" t="s">
        <v>44</v>
      </c>
      <c r="J14" s="31" t="s">
        <v>204</v>
      </c>
      <c r="K14" s="31" t="s">
        <v>72</v>
      </c>
      <c r="L14" s="31" t="s">
        <v>73</v>
      </c>
      <c r="M14" s="31" t="s">
        <v>74</v>
      </c>
      <c r="N14" s="31" t="s">
        <v>75</v>
      </c>
      <c r="O14" s="31" t="s">
        <v>76</v>
      </c>
      <c r="P14" s="31" t="s">
        <v>77</v>
      </c>
      <c r="Q14" s="31" t="s">
        <v>205</v>
      </c>
      <c r="R14" s="31" t="s">
        <v>78</v>
      </c>
      <c r="S14" s="31" t="s">
        <v>79</v>
      </c>
      <c r="T14" s="31" t="s">
        <v>80</v>
      </c>
      <c r="U14" s="31" t="s">
        <v>81</v>
      </c>
      <c r="V14" s="31" t="s">
        <v>82</v>
      </c>
      <c r="W14" s="31" t="s">
        <v>83</v>
      </c>
      <c r="X14" s="31" t="s">
        <v>206</v>
      </c>
      <c r="Y14" s="31" t="s">
        <v>207</v>
      </c>
      <c r="Z14" s="31" t="s">
        <v>208</v>
      </c>
      <c r="AA14" s="31" t="s">
        <v>209</v>
      </c>
      <c r="AB14" s="31" t="s">
        <v>210</v>
      </c>
      <c r="AC14" s="31" t="s">
        <v>211</v>
      </c>
      <c r="AD14" s="31" t="s">
        <v>212</v>
      </c>
      <c r="AE14" s="31" t="s">
        <v>213</v>
      </c>
      <c r="AF14" s="31" t="s">
        <v>214</v>
      </c>
      <c r="AG14" s="31" t="s">
        <v>215</v>
      </c>
      <c r="AH14" s="113"/>
    </row>
    <row r="15" spans="1:67" x14ac:dyDescent="0.25">
      <c r="A15" s="54"/>
      <c r="B15" s="71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</row>
    <row r="17" spans="1:68" s="34" customFormat="1" ht="22.5" customHeight="1" x14ac:dyDescent="0.25">
      <c r="A17" s="265" t="s">
        <v>157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5"/>
      <c r="AL17" s="265"/>
      <c r="AM17" s="74"/>
    </row>
    <row r="18" spans="1:68" s="34" customFormat="1" ht="21.75" customHeight="1" x14ac:dyDescent="0.25">
      <c r="A18" s="265" t="s">
        <v>155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74"/>
    </row>
    <row r="19" spans="1:68" s="34" customFormat="1" ht="18.75" x14ac:dyDescent="0.25">
      <c r="A19" s="262" t="s">
        <v>171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52"/>
    </row>
    <row r="20" spans="1:68" ht="47.25" customHeight="1" x14ac:dyDescent="0.25">
      <c r="A20" s="209" t="s">
        <v>164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56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</row>
    <row r="21" spans="1:68" ht="23.25" customHeight="1" x14ac:dyDescent="0.25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65"/>
      <c r="AN21" s="65"/>
      <c r="AO21" s="65"/>
      <c r="AP21" s="65"/>
      <c r="AQ21" s="65"/>
      <c r="AR21" s="65"/>
    </row>
    <row r="32" spans="1:68" x14ac:dyDescent="0.25">
      <c r="AJ32" s="27" t="s">
        <v>32</v>
      </c>
    </row>
  </sheetData>
  <mergeCells count="24">
    <mergeCell ref="A17:AL17"/>
    <mergeCell ref="A18:AL18"/>
    <mergeCell ref="AG12:AL12"/>
    <mergeCell ref="D11:J11"/>
    <mergeCell ref="K11:Q11"/>
    <mergeCell ref="R11:X11"/>
    <mergeCell ref="Y11:AE11"/>
    <mergeCell ref="AF11:AL11"/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ColWidth="9" defaultRowHeight="15.75" x14ac:dyDescent="0.25"/>
  <cols>
    <col min="1" max="1" width="12" style="27" customWidth="1"/>
    <col min="2" max="2" width="60.75" style="27" customWidth="1"/>
    <col min="3" max="3" width="13.875" style="27" customWidth="1"/>
    <col min="4" max="4" width="7.25" style="27" customWidth="1"/>
    <col min="5" max="21" width="6" style="27" customWidth="1"/>
    <col min="22" max="22" width="9" style="27"/>
    <col min="23" max="25" width="9" style="1"/>
    <col min="26" max="30" width="9" style="34"/>
    <col min="31" max="16384" width="9" style="1"/>
  </cols>
  <sheetData>
    <row r="1" spans="1:68" ht="22.5" x14ac:dyDescent="0.25">
      <c r="U1" s="48" t="s">
        <v>154</v>
      </c>
    </row>
    <row r="2" spans="1:68" ht="22.5" x14ac:dyDescent="0.3">
      <c r="U2" s="49" t="s">
        <v>156</v>
      </c>
    </row>
    <row r="3" spans="1:68" ht="18.75" x14ac:dyDescent="0.3">
      <c r="U3" s="49"/>
    </row>
    <row r="4" spans="1:68" x14ac:dyDescent="0.25">
      <c r="A4" s="269" t="s">
        <v>97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</row>
    <row r="5" spans="1:68" s="32" customFormat="1" ht="25.5" customHeight="1" x14ac:dyDescent="0.25">
      <c r="A5" s="275" t="s">
        <v>98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"/>
      <c r="Z5" s="34"/>
      <c r="AA5" s="34"/>
      <c r="AB5" s="34"/>
      <c r="AC5" s="34"/>
      <c r="AD5" s="34"/>
    </row>
    <row r="6" spans="1:68" s="32" customFormat="1" ht="17.2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27"/>
      <c r="Z6" s="34"/>
      <c r="AA6" s="34"/>
      <c r="AB6" s="34"/>
      <c r="AC6" s="34"/>
      <c r="AD6" s="34"/>
    </row>
    <row r="7" spans="1:68" ht="18.75" x14ac:dyDescent="0.25">
      <c r="A7" s="201" t="s">
        <v>188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</row>
    <row r="8" spans="1:68" x14ac:dyDescent="0.25">
      <c r="A8" s="202" t="s">
        <v>103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13" t="s">
        <v>69</v>
      </c>
      <c r="B10" s="213" t="s">
        <v>18</v>
      </c>
      <c r="C10" s="213" t="s">
        <v>1</v>
      </c>
      <c r="D10" s="271" t="s">
        <v>87</v>
      </c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3"/>
    </row>
    <row r="11" spans="1:68" ht="15.75" customHeight="1" x14ac:dyDescent="0.25">
      <c r="A11" s="213"/>
      <c r="B11" s="213"/>
      <c r="C11" s="213"/>
      <c r="D11" s="220" t="s">
        <v>173</v>
      </c>
      <c r="E11" s="220"/>
      <c r="F11" s="220"/>
      <c r="G11" s="220"/>
      <c r="H11" s="220"/>
      <c r="I11" s="220"/>
      <c r="J11" s="220" t="s">
        <v>174</v>
      </c>
      <c r="K11" s="220"/>
      <c r="L11" s="220"/>
      <c r="M11" s="220"/>
      <c r="N11" s="220"/>
      <c r="O11" s="220"/>
      <c r="P11" s="270" t="s">
        <v>190</v>
      </c>
      <c r="Q11" s="220"/>
      <c r="R11" s="220"/>
      <c r="S11" s="220"/>
      <c r="T11" s="220"/>
      <c r="U11" s="230"/>
      <c r="Z11" s="96"/>
      <c r="AE11" s="9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</row>
    <row r="12" spans="1:68" x14ac:dyDescent="0.25">
      <c r="A12" s="213"/>
      <c r="B12" s="213"/>
      <c r="C12" s="213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</row>
    <row r="13" spans="1:68" ht="39.200000000000003" customHeight="1" x14ac:dyDescent="0.25">
      <c r="A13" s="213"/>
      <c r="B13" s="213"/>
      <c r="C13" s="213"/>
      <c r="D13" s="220" t="s">
        <v>93</v>
      </c>
      <c r="E13" s="220"/>
      <c r="F13" s="220"/>
      <c r="G13" s="220"/>
      <c r="H13" s="220"/>
      <c r="I13" s="220"/>
      <c r="J13" s="220" t="s">
        <v>93</v>
      </c>
      <c r="K13" s="220"/>
      <c r="L13" s="220"/>
      <c r="M13" s="220"/>
      <c r="N13" s="220"/>
      <c r="O13" s="220"/>
      <c r="P13" s="220" t="s">
        <v>93</v>
      </c>
      <c r="Q13" s="220"/>
      <c r="R13" s="220"/>
      <c r="S13" s="220"/>
      <c r="T13" s="220"/>
      <c r="U13" s="220"/>
      <c r="Z13" s="98"/>
      <c r="AA13" s="98"/>
      <c r="AB13" s="98"/>
      <c r="AC13" s="98"/>
      <c r="AD13" s="98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8"/>
      <c r="BK13" s="268"/>
      <c r="BL13" s="268"/>
      <c r="BM13" s="268"/>
      <c r="BN13" s="268"/>
      <c r="BO13" s="268"/>
      <c r="BP13" s="268"/>
    </row>
    <row r="14" spans="1:68" s="34" customFormat="1" ht="39.200000000000003" customHeight="1" x14ac:dyDescent="0.25">
      <c r="A14" s="213"/>
      <c r="B14" s="274"/>
      <c r="C14" s="213"/>
      <c r="D14" s="25" t="s">
        <v>216</v>
      </c>
      <c r="E14" s="25" t="s">
        <v>165</v>
      </c>
      <c r="F14" s="25" t="s">
        <v>166</v>
      </c>
      <c r="G14" s="25" t="s">
        <v>167</v>
      </c>
      <c r="H14" s="25" t="s">
        <v>168</v>
      </c>
      <c r="I14" s="25" t="s">
        <v>169</v>
      </c>
      <c r="J14" s="25" t="s">
        <v>216</v>
      </c>
      <c r="K14" s="25" t="s">
        <v>165</v>
      </c>
      <c r="L14" s="25" t="s">
        <v>166</v>
      </c>
      <c r="M14" s="25" t="s">
        <v>167</v>
      </c>
      <c r="N14" s="25" t="s">
        <v>168</v>
      </c>
      <c r="O14" s="25" t="s">
        <v>169</v>
      </c>
      <c r="P14" s="25" t="s">
        <v>216</v>
      </c>
      <c r="Q14" s="25" t="s">
        <v>165</v>
      </c>
      <c r="R14" s="25" t="s">
        <v>166</v>
      </c>
      <c r="S14" s="25" t="s">
        <v>167</v>
      </c>
      <c r="T14" s="25" t="s">
        <v>168</v>
      </c>
      <c r="U14" s="25" t="s">
        <v>169</v>
      </c>
      <c r="V14" s="87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2"/>
      <c r="BK14" s="92"/>
      <c r="BL14" s="92"/>
      <c r="BM14" s="92"/>
      <c r="BN14" s="92"/>
      <c r="BO14" s="92"/>
      <c r="BP14" s="92"/>
    </row>
    <row r="15" spans="1:68" x14ac:dyDescent="0.25">
      <c r="A15" s="69">
        <v>1</v>
      </c>
      <c r="B15" s="69">
        <v>2</v>
      </c>
      <c r="C15" s="69">
        <v>3</v>
      </c>
      <c r="D15" s="31" t="s">
        <v>39</v>
      </c>
      <c r="E15" s="31" t="s">
        <v>40</v>
      </c>
      <c r="F15" s="31" t="s">
        <v>41</v>
      </c>
      <c r="G15" s="31" t="s">
        <v>42</v>
      </c>
      <c r="H15" s="31" t="s">
        <v>43</v>
      </c>
      <c r="I15" s="31" t="s">
        <v>44</v>
      </c>
      <c r="J15" s="31" t="s">
        <v>72</v>
      </c>
      <c r="K15" s="31" t="s">
        <v>73</v>
      </c>
      <c r="L15" s="31" t="s">
        <v>74</v>
      </c>
      <c r="M15" s="31" t="s">
        <v>75</v>
      </c>
      <c r="N15" s="31" t="s">
        <v>76</v>
      </c>
      <c r="O15" s="31" t="s">
        <v>77</v>
      </c>
      <c r="P15" s="31" t="s">
        <v>78</v>
      </c>
      <c r="Q15" s="31" t="s">
        <v>79</v>
      </c>
      <c r="R15" s="31" t="s">
        <v>80</v>
      </c>
      <c r="S15" s="31" t="s">
        <v>81</v>
      </c>
      <c r="T15" s="31" t="s">
        <v>82</v>
      </c>
      <c r="U15" s="31" t="s">
        <v>83</v>
      </c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</row>
    <row r="16" spans="1:68" x14ac:dyDescent="0.25">
      <c r="A16" s="54"/>
      <c r="B16" s="71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8" spans="1:43" s="34" customFormat="1" ht="36" customHeight="1" x14ac:dyDescent="0.25">
      <c r="A18" s="265" t="s">
        <v>157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83"/>
      <c r="W18" s="83"/>
      <c r="X18" s="83"/>
      <c r="Y18" s="83"/>
      <c r="Z18" s="88"/>
      <c r="AA18" s="88"/>
      <c r="AB18" s="88"/>
      <c r="AC18" s="88"/>
      <c r="AD18" s="88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</row>
    <row r="19" spans="1:43" s="34" customFormat="1" ht="42" customHeight="1" x14ac:dyDescent="0.25">
      <c r="A19" s="265" t="s">
        <v>155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83"/>
      <c r="W19" s="83"/>
      <c r="X19" s="83"/>
      <c r="Y19" s="83"/>
      <c r="Z19" s="88"/>
      <c r="AA19" s="88"/>
      <c r="AB19" s="88"/>
      <c r="AC19" s="88"/>
      <c r="AD19" s="88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</row>
    <row r="20" spans="1:43" ht="68.25" customHeight="1" x14ac:dyDescent="0.25">
      <c r="A20" s="221" t="s">
        <v>158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47"/>
      <c r="W20" s="47"/>
      <c r="X20" s="47"/>
      <c r="Y20" s="47"/>
      <c r="Z20" s="86"/>
      <c r="AA20" s="86"/>
      <c r="AB20" s="86"/>
      <c r="AC20" s="86"/>
      <c r="AD20" s="86"/>
      <c r="AE20" s="47"/>
      <c r="AF20" s="47"/>
      <c r="AG20" s="47"/>
      <c r="AH20" s="47"/>
      <c r="AI20" s="47"/>
      <c r="AJ20" s="47"/>
      <c r="AK20" s="47"/>
    </row>
    <row r="21" spans="1:43" ht="33.75" customHeight="1" x14ac:dyDescent="0.25">
      <c r="A21" s="221" t="s">
        <v>144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52"/>
      <c r="W21" s="52"/>
      <c r="X21" s="52"/>
      <c r="Y21" s="52"/>
      <c r="Z21" s="87"/>
      <c r="AA21" s="87"/>
      <c r="AB21" s="87"/>
      <c r="AC21" s="87"/>
      <c r="AD21" s="87"/>
      <c r="AE21" s="52"/>
      <c r="AF21" s="52"/>
      <c r="AG21" s="52"/>
      <c r="AH21" s="52"/>
      <c r="AI21" s="52"/>
      <c r="AJ21" s="52"/>
      <c r="AK21" s="52"/>
    </row>
    <row r="22" spans="1:43" ht="35.25" customHeight="1" x14ac:dyDescent="0.25">
      <c r="A22" s="221" t="s">
        <v>182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47"/>
      <c r="W22" s="47"/>
      <c r="X22" s="47"/>
      <c r="Y22" s="47"/>
      <c r="Z22" s="86"/>
      <c r="AA22" s="86"/>
      <c r="AB22" s="86"/>
      <c r="AC22" s="86"/>
      <c r="AD22" s="86"/>
      <c r="AE22" s="47"/>
      <c r="AF22" s="47"/>
      <c r="AG22" s="47"/>
      <c r="AH22" s="47"/>
      <c r="AI22" s="47"/>
      <c r="AJ22" s="47"/>
      <c r="AK22" s="47"/>
    </row>
    <row r="23" spans="1:43" ht="18" customHeight="1" x14ac:dyDescent="0.25">
      <c r="A23" s="221" t="s">
        <v>172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52"/>
      <c r="W23" s="52"/>
      <c r="X23" s="52"/>
      <c r="Y23" s="52"/>
      <c r="Z23" s="87"/>
      <c r="AA23" s="87"/>
      <c r="AB23" s="87"/>
      <c r="AC23" s="87"/>
      <c r="AD23" s="87"/>
      <c r="AE23" s="52"/>
      <c r="AF23" s="52"/>
      <c r="AG23" s="52"/>
      <c r="AH23" s="52"/>
      <c r="AI23" s="52"/>
      <c r="AJ23" s="52"/>
      <c r="AK23" s="52"/>
    </row>
    <row r="24" spans="1:43" ht="60.75" customHeight="1" x14ac:dyDescent="0.25">
      <c r="A24" s="209" t="s">
        <v>164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</row>
  </sheetData>
  <mergeCells count="29"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18:U18"/>
    <mergeCell ref="A19:U19"/>
    <mergeCell ref="A24:U24"/>
    <mergeCell ref="A20:U20"/>
    <mergeCell ref="A21:U21"/>
    <mergeCell ref="A22:U22"/>
    <mergeCell ref="A23:U23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2021-10-27T08:31:35Z</cp:lastPrinted>
  <dcterms:created xsi:type="dcterms:W3CDTF">2009-07-27T10:10:26Z</dcterms:created>
  <dcterms:modified xsi:type="dcterms:W3CDTF">2021-12-23T09:33:00Z</dcterms:modified>
</cp:coreProperties>
</file>