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Тарифы\Тарифы 2021г\Инвестиции\План филиал\"/>
    </mc:Choice>
  </mc:AlternateContent>
  <bookViews>
    <workbookView xWindow="3795" yWindow="2640" windowWidth="19320" windowHeight="10020" tabRatio="631"/>
  </bookViews>
  <sheets>
    <sheet name="1" sheetId="12" r:id="rId1"/>
    <sheet name="2" sheetId="115" r:id="rId2"/>
    <sheet name="4" sheetId="125" r:id="rId3"/>
    <sheet name="7" sheetId="120" r:id="rId4"/>
    <sheet name="8" sheetId="152" r:id="rId5"/>
    <sheet name="3" sheetId="151" state="hidden" r:id="rId6"/>
    <sheet name="5" sheetId="126" state="hidden" r:id="rId7"/>
    <sheet name="6" sheetId="119" state="hidden" r:id="rId8"/>
  </sheets>
  <definedNames>
    <definedName name="_xlnm._FilterDatabase" localSheetId="2" hidden="1">'4'!#REF!</definedName>
    <definedName name="_xlnm._FilterDatabase" localSheetId="6" hidden="1">'5'!#REF!</definedName>
    <definedName name="_xlnm._FilterDatabase" localSheetId="7" hidden="1">'6'!$A$15:$U$15</definedName>
    <definedName name="_xlnm._FilterDatabase" localSheetId="3" hidden="1">'7'!$A$10:$AL$13</definedName>
    <definedName name="_xlnm.Print_Titles" localSheetId="0">'1'!$A:$B</definedName>
    <definedName name="_xlnm.Print_Titles" localSheetId="1">'2'!$A:$B</definedName>
    <definedName name="_xlnm.Print_Titles" localSheetId="5">'3'!$11:$14</definedName>
    <definedName name="_xlnm.Print_Titles" localSheetId="2">'4'!$A:$B</definedName>
    <definedName name="_xlnm.Print_Titles" localSheetId="3">'7'!$A:$B</definedName>
    <definedName name="_xlnm.Print_Area" localSheetId="0">'1'!$A$1:$AD$45</definedName>
    <definedName name="_xlnm.Print_Area" localSheetId="1">'2'!$A$1:$R$46</definedName>
    <definedName name="_xlnm.Print_Area" localSheetId="5">'3'!$A$1:$AW$20</definedName>
    <definedName name="_xlnm.Print_Area" localSheetId="2">'4'!$A$1:$AF$51</definedName>
    <definedName name="_xlnm.Print_Area" localSheetId="6">'5'!$A$1:$AL$20</definedName>
    <definedName name="_xlnm.Print_Area" localSheetId="7">'6'!$A$1:$U$24</definedName>
    <definedName name="_xlnm.Print_Area" localSheetId="3">'7'!$A$1:$AL$49</definedName>
    <definedName name="_xlnm.Print_Area" localSheetId="4">'8'!$A$1:$G$69</definedName>
  </definedNames>
  <calcPr calcId="152511"/>
</workbook>
</file>

<file path=xl/calcChain.xml><?xml version="1.0" encoding="utf-8"?>
<calcChain xmlns="http://schemas.openxmlformats.org/spreadsheetml/2006/main">
  <c r="Z27" i="125" l="1"/>
  <c r="C27" i="125"/>
  <c r="B27" i="125"/>
  <c r="A27" i="125"/>
  <c r="Z26" i="125"/>
  <c r="C26" i="125"/>
  <c r="B26" i="125"/>
  <c r="A26" i="125"/>
  <c r="Z25" i="125"/>
  <c r="C25" i="125"/>
  <c r="B25" i="125"/>
  <c r="A25" i="125"/>
  <c r="Z24" i="125"/>
  <c r="C24" i="125"/>
  <c r="B24" i="125"/>
  <c r="A24" i="125"/>
  <c r="Z23" i="125"/>
  <c r="C23" i="125"/>
  <c r="B23" i="125"/>
  <c r="A23" i="125"/>
  <c r="Z22" i="125"/>
  <c r="C22" i="125"/>
  <c r="B22" i="125"/>
  <c r="A22" i="125"/>
  <c r="Z21" i="125"/>
  <c r="C21" i="125"/>
  <c r="B21" i="125"/>
  <c r="A21" i="125"/>
  <c r="Z20" i="125"/>
  <c r="C20" i="125"/>
  <c r="B20" i="125"/>
  <c r="A20" i="125"/>
  <c r="Z19" i="125"/>
  <c r="C19" i="125"/>
  <c r="B19" i="125"/>
  <c r="A19" i="125"/>
  <c r="Z18" i="125"/>
  <c r="C18" i="125"/>
  <c r="B18" i="125"/>
  <c r="A18" i="125"/>
  <c r="E34" i="115"/>
  <c r="D34" i="115"/>
  <c r="C34" i="115"/>
  <c r="B34" i="115"/>
  <c r="A34" i="115"/>
  <c r="E33" i="115"/>
  <c r="D33" i="115"/>
  <c r="C33" i="115"/>
  <c r="B33" i="115"/>
  <c r="A33" i="115"/>
  <c r="E32" i="115"/>
  <c r="D32" i="115"/>
  <c r="C32" i="115"/>
  <c r="B32" i="115"/>
  <c r="A32" i="115"/>
  <c r="E25" i="115"/>
  <c r="D25" i="115"/>
  <c r="C25" i="115"/>
  <c r="B25" i="115"/>
  <c r="A25" i="115"/>
  <c r="E24" i="115"/>
  <c r="D24" i="115"/>
  <c r="C24" i="115"/>
  <c r="B24" i="115"/>
  <c r="A24" i="115"/>
  <c r="E23" i="115"/>
  <c r="D23" i="115"/>
  <c r="C23" i="115"/>
  <c r="B23" i="115"/>
  <c r="A23" i="115"/>
  <c r="E22" i="115"/>
  <c r="D22" i="115"/>
  <c r="C22" i="115"/>
  <c r="B22" i="115"/>
  <c r="A22" i="115"/>
  <c r="E21" i="115"/>
  <c r="D21" i="115"/>
  <c r="C21" i="115"/>
  <c r="B21" i="115"/>
  <c r="A21" i="115"/>
  <c r="E20" i="115"/>
  <c r="D20" i="115"/>
  <c r="C20" i="115"/>
  <c r="B20" i="115"/>
  <c r="A20" i="115"/>
  <c r="E19" i="115"/>
  <c r="D19" i="115"/>
  <c r="C19" i="115"/>
  <c r="B19" i="115"/>
  <c r="A19" i="115"/>
  <c r="E18" i="115"/>
  <c r="D18" i="115"/>
  <c r="C18" i="115"/>
  <c r="B18" i="115"/>
  <c r="A18" i="115"/>
  <c r="E17" i="115"/>
  <c r="D17" i="115"/>
  <c r="C17" i="115"/>
  <c r="B17" i="115"/>
  <c r="A17" i="115"/>
  <c r="E16" i="115"/>
  <c r="D16" i="115"/>
  <c r="C16" i="115"/>
  <c r="B16" i="115"/>
  <c r="A16" i="115"/>
  <c r="C26" i="120"/>
  <c r="B26" i="120"/>
  <c r="A26" i="120"/>
  <c r="C25" i="120"/>
  <c r="B25" i="120"/>
  <c r="A25" i="120"/>
  <c r="C24" i="120"/>
  <c r="B24" i="120"/>
  <c r="A24" i="120"/>
  <c r="C23" i="120"/>
  <c r="B23" i="120"/>
  <c r="A23" i="120"/>
  <c r="C22" i="120"/>
  <c r="B22" i="120"/>
  <c r="A22" i="120"/>
  <c r="C21" i="120"/>
  <c r="B21" i="120"/>
  <c r="A21" i="120"/>
  <c r="C20" i="120"/>
  <c r="B20" i="120"/>
  <c r="A20" i="120"/>
  <c r="C19" i="120"/>
  <c r="B19" i="120"/>
  <c r="A19" i="120"/>
  <c r="C18" i="120"/>
  <c r="B18" i="120"/>
  <c r="A18" i="120"/>
  <c r="C17" i="120"/>
  <c r="B17" i="120"/>
  <c r="A17" i="120"/>
  <c r="AC25" i="12" l="1"/>
  <c r="Z25" i="12" s="1"/>
  <c r="I25" i="12" s="1"/>
  <c r="U25" i="12"/>
  <c r="AE26" i="120" s="1"/>
  <c r="P25" i="115" s="1"/>
  <c r="P25" i="12"/>
  <c r="X26" i="120" s="1"/>
  <c r="O25" i="115" s="1"/>
  <c r="M27" i="125" s="1"/>
  <c r="R27" i="125" s="1"/>
  <c r="K25" i="12"/>
  <c r="Q26" i="120" s="1"/>
  <c r="N25" i="115" s="1"/>
  <c r="F27" i="125" s="1"/>
  <c r="K27" i="125" s="1"/>
  <c r="AC24" i="12"/>
  <c r="Z24" i="12" s="1"/>
  <c r="I24" i="12" s="1"/>
  <c r="U24" i="12"/>
  <c r="AE25" i="120" s="1"/>
  <c r="P24" i="115" s="1"/>
  <c r="P24" i="12"/>
  <c r="X25" i="120" s="1"/>
  <c r="O24" i="115" s="1"/>
  <c r="M26" i="125" s="1"/>
  <c r="R26" i="125" s="1"/>
  <c r="K24" i="12"/>
  <c r="Q25" i="120" s="1"/>
  <c r="N24" i="115" s="1"/>
  <c r="F26" i="125" s="1"/>
  <c r="K26" i="125" s="1"/>
  <c r="AC23" i="12"/>
  <c r="Z23" i="12" s="1"/>
  <c r="I23" i="12" s="1"/>
  <c r="U23" i="12"/>
  <c r="AE24" i="120" s="1"/>
  <c r="P23" i="115" s="1"/>
  <c r="P23" i="12"/>
  <c r="X24" i="120" s="1"/>
  <c r="O23" i="115" s="1"/>
  <c r="M25" i="125" s="1"/>
  <c r="R25" i="125" s="1"/>
  <c r="K23" i="12"/>
  <c r="Q24" i="120" s="1"/>
  <c r="N23" i="115" s="1"/>
  <c r="F25" i="125" s="1"/>
  <c r="K25" i="125" s="1"/>
  <c r="AC22" i="12"/>
  <c r="Z22" i="12" s="1"/>
  <c r="I22" i="12" s="1"/>
  <c r="U22" i="12"/>
  <c r="P22" i="12"/>
  <c r="X23" i="120" s="1"/>
  <c r="O22" i="115" s="1"/>
  <c r="M24" i="125" s="1"/>
  <c r="R24" i="125" s="1"/>
  <c r="K22" i="12"/>
  <c r="Q23" i="120" s="1"/>
  <c r="N22" i="115" s="1"/>
  <c r="F24" i="125" s="1"/>
  <c r="K24" i="125" s="1"/>
  <c r="T25" i="125" l="1"/>
  <c r="Q23" i="115"/>
  <c r="T27" i="125"/>
  <c r="Q25" i="115"/>
  <c r="AE23" i="120"/>
  <c r="P22" i="115" s="1"/>
  <c r="T26" i="125"/>
  <c r="Q24" i="115"/>
  <c r="AL24" i="120"/>
  <c r="J24" i="120" s="1"/>
  <c r="AL25" i="120"/>
  <c r="J25" i="120" s="1"/>
  <c r="AL26" i="120"/>
  <c r="J26" i="120" s="1"/>
  <c r="G24" i="12"/>
  <c r="F24" i="12" s="1"/>
  <c r="G25" i="12"/>
  <c r="F25" i="12" s="1"/>
  <c r="G23" i="12"/>
  <c r="F23" i="12" s="1"/>
  <c r="G22" i="12"/>
  <c r="F22" i="12" s="1"/>
  <c r="AL23" i="120" l="1"/>
  <c r="J23" i="120" s="1"/>
  <c r="G24" i="115"/>
  <c r="J24" i="115" s="1"/>
  <c r="F24" i="115"/>
  <c r="D26" i="125" s="1"/>
  <c r="G25" i="115"/>
  <c r="J25" i="115" s="1"/>
  <c r="F25" i="115"/>
  <c r="D27" i="125" s="1"/>
  <c r="Y26" i="125"/>
  <c r="AA26" i="125"/>
  <c r="Y27" i="125"/>
  <c r="AA27" i="125"/>
  <c r="G23" i="115"/>
  <c r="J23" i="115" s="1"/>
  <c r="F23" i="115"/>
  <c r="D25" i="125" s="1"/>
  <c r="T24" i="125"/>
  <c r="Q22" i="115"/>
  <c r="AA25" i="125"/>
  <c r="Y25" i="125"/>
  <c r="F22" i="115" l="1"/>
  <c r="D24" i="125" s="1"/>
  <c r="G22" i="115"/>
  <c r="J22" i="115" s="1"/>
  <c r="AF27" i="125"/>
  <c r="AG27" i="125"/>
  <c r="Y24" i="125"/>
  <c r="AA24" i="125"/>
  <c r="AG26" i="125"/>
  <c r="AF26" i="125"/>
  <c r="AF25" i="125"/>
  <c r="AG25" i="125"/>
  <c r="AG24" i="125" l="1"/>
  <c r="AF24" i="125"/>
  <c r="Z34" i="125"/>
  <c r="C34" i="125"/>
  <c r="B34" i="125"/>
  <c r="A34" i="125"/>
  <c r="C33" i="120"/>
  <c r="B33" i="120"/>
  <c r="A33" i="120"/>
  <c r="K32" i="12"/>
  <c r="Q33" i="120" s="1"/>
  <c r="N32" i="115" s="1"/>
  <c r="U32" i="12"/>
  <c r="AE33" i="120" s="1"/>
  <c r="P32" i="115" s="1"/>
  <c r="P32" i="12"/>
  <c r="X33" i="120" s="1"/>
  <c r="O32" i="115" s="1"/>
  <c r="Q32" i="115" l="1"/>
  <c r="AL33" i="120"/>
  <c r="J33" i="120" s="1"/>
  <c r="T34" i="125"/>
  <c r="Y34" i="125" s="1"/>
  <c r="F34" i="125"/>
  <c r="K34" i="125" s="1"/>
  <c r="AC32" i="12"/>
  <c r="Z32" i="12" s="1"/>
  <c r="G32" i="12" s="1"/>
  <c r="G32" i="115" l="1"/>
  <c r="J32" i="115" s="1"/>
  <c r="F32" i="115"/>
  <c r="D34" i="125" s="1"/>
  <c r="M34" i="125"/>
  <c r="R34" i="125" s="1"/>
  <c r="I32" i="12"/>
  <c r="F32" i="12"/>
  <c r="AA34" i="125" l="1"/>
  <c r="AF34" i="125" s="1"/>
  <c r="AG37" i="125"/>
  <c r="AG31" i="125"/>
  <c r="AG28" i="125"/>
  <c r="Z33" i="125"/>
  <c r="Z30" i="125"/>
  <c r="Z29" i="125" s="1"/>
  <c r="Z17" i="125"/>
  <c r="S29" i="125"/>
  <c r="S16" i="125"/>
  <c r="L16" i="125"/>
  <c r="L29" i="125"/>
  <c r="E29" i="125"/>
  <c r="E16" i="125"/>
  <c r="AG34" i="125" l="1"/>
  <c r="Z16" i="125"/>
  <c r="B36" i="125"/>
  <c r="A36" i="125"/>
  <c r="B35" i="125"/>
  <c r="A35" i="125"/>
  <c r="B35" i="120" l="1"/>
  <c r="A35" i="120"/>
  <c r="B34" i="120"/>
  <c r="A34" i="120"/>
  <c r="AC34" i="12"/>
  <c r="Z34" i="12" s="1"/>
  <c r="G34" i="12" s="1"/>
  <c r="U34" i="12"/>
  <c r="P34" i="12"/>
  <c r="X35" i="120" s="1"/>
  <c r="O34" i="115" s="1"/>
  <c r="M36" i="125" s="1"/>
  <c r="K34" i="12"/>
  <c r="Q35" i="120" s="1"/>
  <c r="N34" i="115" s="1"/>
  <c r="AC33" i="12"/>
  <c r="Z33" i="12" s="1"/>
  <c r="U33" i="12"/>
  <c r="AE34" i="120" s="1"/>
  <c r="P33" i="12"/>
  <c r="X34" i="120" s="1"/>
  <c r="K33" i="12"/>
  <c r="G33" i="12" l="1"/>
  <c r="O33" i="115"/>
  <c r="M35" i="125" s="1"/>
  <c r="P33" i="115"/>
  <c r="T35" i="125" s="1"/>
  <c r="AE35" i="120"/>
  <c r="P34" i="115" s="1"/>
  <c r="T36" i="125" s="1"/>
  <c r="Y36" i="125" s="1"/>
  <c r="Q34" i="120"/>
  <c r="F36" i="125"/>
  <c r="K36" i="125" s="1"/>
  <c r="F33" i="12"/>
  <c r="I34" i="12"/>
  <c r="F34" i="12"/>
  <c r="R36" i="125"/>
  <c r="C35" i="120"/>
  <c r="C36" i="125"/>
  <c r="C34" i="120"/>
  <c r="C35" i="125"/>
  <c r="I33" i="12"/>
  <c r="N33" i="115" l="1"/>
  <c r="Q33" i="115" s="1"/>
  <c r="Q34" i="115"/>
  <c r="G34" i="115" s="1"/>
  <c r="J34" i="115" s="1"/>
  <c r="AA36" i="125"/>
  <c r="AF36" i="125" s="1"/>
  <c r="AL35" i="120"/>
  <c r="J35" i="120" s="1"/>
  <c r="E32" i="125"/>
  <c r="E38" i="125" s="1"/>
  <c r="Z36" i="125"/>
  <c r="AL34" i="120"/>
  <c r="AC21" i="12"/>
  <c r="Z21" i="12" s="1"/>
  <c r="G21" i="12" s="1"/>
  <c r="F21" i="12" s="1"/>
  <c r="U21" i="12"/>
  <c r="AE22" i="120" s="1"/>
  <c r="P21" i="115" s="1"/>
  <c r="T23" i="125" s="1"/>
  <c r="Y23" i="125" s="1"/>
  <c r="P21" i="12"/>
  <c r="X22" i="120" s="1"/>
  <c r="O21" i="115" s="1"/>
  <c r="K21" i="12"/>
  <c r="AC20" i="12"/>
  <c r="Z20" i="12" s="1"/>
  <c r="G20" i="12" s="1"/>
  <c r="F20" i="12" s="1"/>
  <c r="U20" i="12"/>
  <c r="AE21" i="120" s="1"/>
  <c r="P20" i="115" s="1"/>
  <c r="T22" i="125" s="1"/>
  <c r="Y22" i="125" s="1"/>
  <c r="P20" i="12"/>
  <c r="X21" i="120" s="1"/>
  <c r="O20" i="115" s="1"/>
  <c r="K20" i="12"/>
  <c r="AC19" i="12"/>
  <c r="Z19" i="12" s="1"/>
  <c r="U19" i="12"/>
  <c r="P19" i="12"/>
  <c r="K19" i="12"/>
  <c r="F35" i="125" l="1"/>
  <c r="K35" i="125" s="1"/>
  <c r="F34" i="115"/>
  <c r="D36" i="125" s="1"/>
  <c r="AG36" i="125" s="1"/>
  <c r="G33" i="115"/>
  <c r="J33" i="115" s="1"/>
  <c r="F33" i="115"/>
  <c r="M22" i="125"/>
  <c r="M23" i="125"/>
  <c r="X20" i="120"/>
  <c r="AE20" i="120"/>
  <c r="Q20" i="120"/>
  <c r="Q21" i="120"/>
  <c r="N20" i="115" s="1"/>
  <c r="F22" i="125" s="1"/>
  <c r="K22" i="125" s="1"/>
  <c r="Q22" i="120"/>
  <c r="S32" i="125"/>
  <c r="S38" i="125" s="1"/>
  <c r="G19" i="12"/>
  <c r="R35" i="125"/>
  <c r="L32" i="125"/>
  <c r="L38" i="125" s="1"/>
  <c r="J34" i="120"/>
  <c r="I19" i="12"/>
  <c r="I21" i="12"/>
  <c r="I20" i="12"/>
  <c r="N19" i="115" l="1"/>
  <c r="F21" i="125" s="1"/>
  <c r="K21" i="125" s="1"/>
  <c r="P19" i="115"/>
  <c r="T21" i="125" s="1"/>
  <c r="Y21" i="125" s="1"/>
  <c r="Q20" i="115"/>
  <c r="G20" i="115" s="1"/>
  <c r="J20" i="115" s="1"/>
  <c r="AL22" i="120"/>
  <c r="J22" i="120" s="1"/>
  <c r="N21" i="115"/>
  <c r="R22" i="125"/>
  <c r="AA22" i="125"/>
  <c r="R23" i="125"/>
  <c r="O19" i="115"/>
  <c r="AL21" i="120"/>
  <c r="J21" i="120" s="1"/>
  <c r="AL20" i="120"/>
  <c r="Z35" i="125"/>
  <c r="Z32" i="125" s="1"/>
  <c r="Z38" i="125" s="1"/>
  <c r="D35" i="125"/>
  <c r="AA35" i="125"/>
  <c r="Y35" i="125"/>
  <c r="F20" i="115" l="1"/>
  <c r="D22" i="125" s="1"/>
  <c r="AG22" i="125" s="1"/>
  <c r="J20" i="120"/>
  <c r="F23" i="125"/>
  <c r="Q21" i="115"/>
  <c r="AF22" i="125"/>
  <c r="M21" i="125"/>
  <c r="Q19" i="115"/>
  <c r="AF35" i="125"/>
  <c r="AG35" i="125"/>
  <c r="F21" i="115" l="1"/>
  <c r="D23" i="125" s="1"/>
  <c r="G21" i="115"/>
  <c r="J21" i="115" s="1"/>
  <c r="K23" i="125"/>
  <c r="AA23" i="125"/>
  <c r="G19" i="115"/>
  <c r="J19" i="115" s="1"/>
  <c r="F19" i="115"/>
  <c r="D21" i="125" s="1"/>
  <c r="R21" i="125"/>
  <c r="AA21" i="125"/>
  <c r="AF23" i="125" l="1"/>
  <c r="AG23" i="125"/>
  <c r="AG21" i="125"/>
  <c r="AF21" i="125"/>
  <c r="AC31" i="12"/>
  <c r="AC28" i="12"/>
  <c r="AC18" i="12"/>
  <c r="Z18" i="12" s="1"/>
  <c r="AC17" i="12"/>
  <c r="Z17" i="12" s="1"/>
  <c r="I17" i="12" s="1"/>
  <c r="AC16" i="12"/>
  <c r="Z16" i="12" s="1"/>
  <c r="AC15" i="12"/>
  <c r="U18" i="12"/>
  <c r="P18" i="12"/>
  <c r="K18" i="12"/>
  <c r="U17" i="12"/>
  <c r="P17" i="12"/>
  <c r="K17" i="12"/>
  <c r="U16" i="12"/>
  <c r="P16" i="12"/>
  <c r="X17" i="120" s="1"/>
  <c r="O16" i="115" s="1"/>
  <c r="M18" i="125" s="1"/>
  <c r="R18" i="125" s="1"/>
  <c r="K16" i="12"/>
  <c r="Q17" i="120" s="1"/>
  <c r="N16" i="115" s="1"/>
  <c r="F18" i="125" l="1"/>
  <c r="K18" i="125" s="1"/>
  <c r="X18" i="120"/>
  <c r="O17" i="115" s="1"/>
  <c r="M19" i="125" s="1"/>
  <c r="R19" i="125" s="1"/>
  <c r="AE19" i="120"/>
  <c r="AE18" i="120"/>
  <c r="P17" i="115" s="1"/>
  <c r="T19" i="125" s="1"/>
  <c r="AE17" i="120"/>
  <c r="Q19" i="120"/>
  <c r="N18" i="115" s="1"/>
  <c r="Q18" i="120"/>
  <c r="N17" i="115" s="1"/>
  <c r="X19" i="120"/>
  <c r="O18" i="115" s="1"/>
  <c r="M20" i="125" s="1"/>
  <c r="R20" i="125" s="1"/>
  <c r="I18" i="12"/>
  <c r="G18" i="12"/>
  <c r="F18" i="12" s="1"/>
  <c r="I16" i="12"/>
  <c r="G16" i="12"/>
  <c r="F16" i="12" s="1"/>
  <c r="G17" i="12"/>
  <c r="F17" i="12" s="1"/>
  <c r="X30" i="12"/>
  <c r="X27" i="12"/>
  <c r="X14" i="12"/>
  <c r="S30" i="12"/>
  <c r="S27" i="12"/>
  <c r="S14" i="12"/>
  <c r="Q17" i="115" l="1"/>
  <c r="F19" i="125"/>
  <c r="K19" i="125" s="1"/>
  <c r="AL19" i="120"/>
  <c r="J19" i="120" s="1"/>
  <c r="P18" i="115"/>
  <c r="T20" i="125" s="1"/>
  <c r="F20" i="125"/>
  <c r="K20" i="125" s="1"/>
  <c r="AL17" i="120"/>
  <c r="J17" i="120" s="1"/>
  <c r="P16" i="115"/>
  <c r="Y19" i="125"/>
  <c r="AL18" i="120"/>
  <c r="J18" i="120" s="1"/>
  <c r="X36" i="12"/>
  <c r="S36" i="12"/>
  <c r="T18" i="125" l="1"/>
  <c r="Q16" i="115"/>
  <c r="Y20" i="125"/>
  <c r="AA20" i="125"/>
  <c r="AA19" i="125"/>
  <c r="Q18" i="115"/>
  <c r="G17" i="115"/>
  <c r="J17" i="115" s="1"/>
  <c r="F17" i="115"/>
  <c r="D19" i="125" s="1"/>
  <c r="M27" i="115"/>
  <c r="L27" i="115"/>
  <c r="K27" i="115"/>
  <c r="I27" i="115"/>
  <c r="H27" i="115"/>
  <c r="AD27" i="12"/>
  <c r="AB27" i="12"/>
  <c r="AA27" i="12"/>
  <c r="Y27" i="12"/>
  <c r="W27" i="12"/>
  <c r="V27" i="12"/>
  <c r="T27" i="12"/>
  <c r="R27" i="12"/>
  <c r="Q27" i="12"/>
  <c r="O27" i="12"/>
  <c r="N27" i="12"/>
  <c r="M27" i="12"/>
  <c r="L27" i="12"/>
  <c r="J27" i="12"/>
  <c r="AF20" i="125" l="1"/>
  <c r="G18" i="115"/>
  <c r="J18" i="115" s="1"/>
  <c r="F18" i="115"/>
  <c r="D20" i="125" s="1"/>
  <c r="AG20" i="125" s="1"/>
  <c r="G16" i="115"/>
  <c r="J16" i="115" s="1"/>
  <c r="F16" i="115"/>
  <c r="D18" i="125" s="1"/>
  <c r="AF19" i="125"/>
  <c r="AG19" i="125"/>
  <c r="Y18" i="125"/>
  <c r="AA18" i="125"/>
  <c r="B37" i="120"/>
  <c r="A31" i="120"/>
  <c r="B31" i="120"/>
  <c r="A32" i="120"/>
  <c r="B32" i="120"/>
  <c r="A28" i="120"/>
  <c r="B28" i="120"/>
  <c r="A29" i="120"/>
  <c r="B29" i="120"/>
  <c r="A16" i="120"/>
  <c r="B16" i="120"/>
  <c r="B15" i="120"/>
  <c r="A15" i="120"/>
  <c r="AF18" i="125" l="1"/>
  <c r="AG18" i="125"/>
  <c r="B38" i="125"/>
  <c r="B33" i="125"/>
  <c r="A33" i="125"/>
  <c r="B32" i="125"/>
  <c r="A32" i="125"/>
  <c r="B30" i="125"/>
  <c r="A30" i="125"/>
  <c r="B29" i="125"/>
  <c r="A29" i="125"/>
  <c r="B17" i="125"/>
  <c r="A17" i="125"/>
  <c r="B16" i="125"/>
  <c r="A16" i="125"/>
  <c r="C28" i="115" l="1"/>
  <c r="M30" i="115"/>
  <c r="L30" i="115"/>
  <c r="I30" i="115"/>
  <c r="H30" i="115"/>
  <c r="M14" i="115"/>
  <c r="L14" i="115"/>
  <c r="I14" i="115"/>
  <c r="H14" i="115"/>
  <c r="C31" i="152" l="1"/>
  <c r="M36" i="115"/>
  <c r="L36" i="115"/>
  <c r="H36" i="115"/>
  <c r="I36" i="115"/>
  <c r="C32" i="120"/>
  <c r="C33" i="125"/>
  <c r="C31" i="115"/>
  <c r="C29" i="120"/>
  <c r="C30" i="125"/>
  <c r="C16" i="120"/>
  <c r="C17" i="125"/>
  <c r="C15" i="115"/>
  <c r="C39" i="152" l="1"/>
  <c r="C30" i="152"/>
  <c r="K14" i="115"/>
  <c r="C29" i="152" l="1"/>
  <c r="A30" i="115"/>
  <c r="B30" i="115"/>
  <c r="A31" i="115"/>
  <c r="B31" i="115"/>
  <c r="D31" i="115"/>
  <c r="E31" i="115"/>
  <c r="A27" i="115"/>
  <c r="B27" i="115"/>
  <c r="A28" i="115"/>
  <c r="B28" i="115"/>
  <c r="D28" i="115"/>
  <c r="E28" i="115"/>
  <c r="E15" i="115"/>
  <c r="D15" i="115"/>
  <c r="A15" i="115"/>
  <c r="B15" i="115"/>
  <c r="B14" i="115"/>
  <c r="A14" i="115"/>
  <c r="C18" i="152" l="1"/>
  <c r="Z31" i="12"/>
  <c r="Z15" i="12"/>
  <c r="U31" i="12"/>
  <c r="U28" i="12"/>
  <c r="AE29" i="120" s="1"/>
  <c r="U15" i="12"/>
  <c r="P31" i="12"/>
  <c r="X32" i="120" s="1"/>
  <c r="P28" i="12"/>
  <c r="X29" i="120" s="1"/>
  <c r="P15" i="12"/>
  <c r="K31" i="12"/>
  <c r="K28" i="12"/>
  <c r="Q29" i="120" s="1"/>
  <c r="K15" i="12"/>
  <c r="AD30" i="12"/>
  <c r="AB30" i="12"/>
  <c r="AA30" i="12"/>
  <c r="Y30" i="12"/>
  <c r="W30" i="12"/>
  <c r="V30" i="12"/>
  <c r="T30" i="12"/>
  <c r="R30" i="12"/>
  <c r="Q30" i="12"/>
  <c r="O30" i="12"/>
  <c r="N30" i="12"/>
  <c r="M30" i="12"/>
  <c r="L30" i="12"/>
  <c r="J30" i="12"/>
  <c r="AD14" i="12"/>
  <c r="AB14" i="12"/>
  <c r="AA14" i="12"/>
  <c r="Y14" i="12"/>
  <c r="W14" i="12"/>
  <c r="V14" i="12"/>
  <c r="T14" i="12"/>
  <c r="R14" i="12"/>
  <c r="Q14" i="12"/>
  <c r="O14" i="12"/>
  <c r="N14" i="12"/>
  <c r="M14" i="12"/>
  <c r="L14" i="12"/>
  <c r="J14" i="12"/>
  <c r="G31" i="12" l="1"/>
  <c r="G30" i="12" s="1"/>
  <c r="Q32" i="120"/>
  <c r="AL29" i="120"/>
  <c r="J29" i="120" s="1"/>
  <c r="X16" i="120"/>
  <c r="AE16" i="120"/>
  <c r="Q16" i="120"/>
  <c r="AE32" i="120"/>
  <c r="AE31" i="120" s="1"/>
  <c r="N28" i="115"/>
  <c r="F30" i="125" s="1"/>
  <c r="P28" i="115"/>
  <c r="O28" i="115"/>
  <c r="M30" i="125" s="1"/>
  <c r="X31" i="120"/>
  <c r="O31" i="115"/>
  <c r="C17" i="152"/>
  <c r="Z28" i="12"/>
  <c r="AC27" i="12"/>
  <c r="U27" i="12"/>
  <c r="P27" i="12"/>
  <c r="K27" i="12"/>
  <c r="M36" i="12"/>
  <c r="R36" i="12"/>
  <c r="W36" i="12"/>
  <c r="AB36" i="12"/>
  <c r="P30" i="12"/>
  <c r="N36" i="12"/>
  <c r="AD36" i="12"/>
  <c r="O36" i="12"/>
  <c r="T36" i="12"/>
  <c r="Y36" i="12"/>
  <c r="K14" i="12"/>
  <c r="U30" i="12"/>
  <c r="J36" i="12"/>
  <c r="L36" i="12"/>
  <c r="Q36" i="12"/>
  <c r="V36" i="12"/>
  <c r="AA36" i="12"/>
  <c r="I15" i="12"/>
  <c r="G15" i="12"/>
  <c r="F15" i="12" s="1"/>
  <c r="Z14" i="12"/>
  <c r="K30" i="12"/>
  <c r="P14" i="12"/>
  <c r="U14" i="12"/>
  <c r="I31" i="12"/>
  <c r="AC14" i="12"/>
  <c r="AC30" i="12"/>
  <c r="I28" i="12" l="1"/>
  <c r="G28" i="12"/>
  <c r="F31" i="12"/>
  <c r="N31" i="115"/>
  <c r="F33" i="125" s="1"/>
  <c r="N15" i="115"/>
  <c r="Q31" i="120"/>
  <c r="O15" i="115"/>
  <c r="X15" i="120"/>
  <c r="Q15" i="120"/>
  <c r="AE15" i="120"/>
  <c r="AL16" i="120"/>
  <c r="P31" i="115"/>
  <c r="P30" i="115" s="1"/>
  <c r="AL32" i="120"/>
  <c r="Q28" i="115"/>
  <c r="G28" i="115" s="1"/>
  <c r="P15" i="115"/>
  <c r="T30" i="125"/>
  <c r="Y30" i="125" s="1"/>
  <c r="M33" i="125"/>
  <c r="O30" i="115"/>
  <c r="K30" i="125"/>
  <c r="Q28" i="120"/>
  <c r="R30" i="125"/>
  <c r="AE28" i="120"/>
  <c r="X28" i="120"/>
  <c r="AL28" i="120"/>
  <c r="Z27" i="12"/>
  <c r="U36" i="12"/>
  <c r="P36" i="12"/>
  <c r="AC36" i="12"/>
  <c r="K36" i="12"/>
  <c r="F14" i="12"/>
  <c r="Z30" i="12"/>
  <c r="F30" i="12"/>
  <c r="I30" i="12"/>
  <c r="G14" i="12"/>
  <c r="I14" i="12"/>
  <c r="F17" i="125" l="1"/>
  <c r="K17" i="125" s="1"/>
  <c r="O14" i="115"/>
  <c r="N30" i="115"/>
  <c r="M17" i="125"/>
  <c r="R17" i="125" s="1"/>
  <c r="N14" i="115"/>
  <c r="J16" i="120"/>
  <c r="AL31" i="120"/>
  <c r="T33" i="125"/>
  <c r="T32" i="125" s="1"/>
  <c r="Q31" i="115"/>
  <c r="Q30" i="115" s="1"/>
  <c r="J32" i="120"/>
  <c r="F28" i="115"/>
  <c r="D30" i="125" s="1"/>
  <c r="T17" i="125"/>
  <c r="P14" i="115"/>
  <c r="Q15" i="115"/>
  <c r="AL15" i="120"/>
  <c r="AA30" i="125"/>
  <c r="X37" i="120"/>
  <c r="AE37" i="120"/>
  <c r="Q37" i="120"/>
  <c r="K33" i="125"/>
  <c r="K32" i="125" s="1"/>
  <c r="F32" i="125"/>
  <c r="P27" i="115"/>
  <c r="R33" i="125"/>
  <c r="R32" i="125" s="1"/>
  <c r="M32" i="125"/>
  <c r="N27" i="115"/>
  <c r="J28" i="115"/>
  <c r="O27" i="115"/>
  <c r="I27" i="12"/>
  <c r="I36" i="12" s="1"/>
  <c r="F27" i="12"/>
  <c r="F36" i="12" s="1"/>
  <c r="G27" i="12"/>
  <c r="G36" i="12" s="1"/>
  <c r="Z36" i="12"/>
  <c r="O36" i="115" l="1"/>
  <c r="J15" i="120"/>
  <c r="AF30" i="125"/>
  <c r="AF29" i="125" s="1"/>
  <c r="AG30" i="125"/>
  <c r="N36" i="115"/>
  <c r="F31" i="115"/>
  <c r="F30" i="115" s="1"/>
  <c r="AA33" i="125"/>
  <c r="Y33" i="125"/>
  <c r="Y32" i="125" s="1"/>
  <c r="F19" i="152"/>
  <c r="AL37" i="120"/>
  <c r="G31" i="115"/>
  <c r="J31" i="120"/>
  <c r="E30" i="152"/>
  <c r="E29" i="152" s="1"/>
  <c r="E19" i="152"/>
  <c r="P36" i="115"/>
  <c r="T16" i="125"/>
  <c r="F15" i="115"/>
  <c r="Q14" i="115"/>
  <c r="G15" i="115"/>
  <c r="AA17" i="125"/>
  <c r="Y17" i="125"/>
  <c r="R16" i="125"/>
  <c r="M16" i="125"/>
  <c r="D30" i="152"/>
  <c r="D29" i="152" s="1"/>
  <c r="Q27" i="115"/>
  <c r="R29" i="125"/>
  <c r="M29" i="125"/>
  <c r="K29" i="125"/>
  <c r="F29" i="125"/>
  <c r="Y29" i="125"/>
  <c r="T29" i="125"/>
  <c r="F30" i="152"/>
  <c r="J28" i="120"/>
  <c r="AF17" i="125" l="1"/>
  <c r="K30" i="115"/>
  <c r="K36" i="115" s="1"/>
  <c r="J31" i="115"/>
  <c r="J30" i="115" s="1"/>
  <c r="AA32" i="125"/>
  <c r="AF33" i="125"/>
  <c r="AF32" i="125" s="1"/>
  <c r="D33" i="125"/>
  <c r="D32" i="125" s="1"/>
  <c r="G30" i="115"/>
  <c r="J37" i="120"/>
  <c r="M38" i="125"/>
  <c r="Y16" i="125"/>
  <c r="Y38" i="125" s="1"/>
  <c r="E18" i="152"/>
  <c r="E17" i="152" s="1"/>
  <c r="T38" i="125"/>
  <c r="Q36" i="115"/>
  <c r="G14" i="115"/>
  <c r="J15" i="115"/>
  <c r="J14" i="115" s="1"/>
  <c r="D17" i="125"/>
  <c r="AG17" i="125" s="1"/>
  <c r="F14" i="115"/>
  <c r="R38" i="125"/>
  <c r="K16" i="125"/>
  <c r="K38" i="125" s="1"/>
  <c r="F16" i="125"/>
  <c r="F38" i="125" s="1"/>
  <c r="G30" i="152"/>
  <c r="G29" i="152" s="1"/>
  <c r="AA29" i="125"/>
  <c r="D29" i="125"/>
  <c r="F27" i="115"/>
  <c r="J27" i="115"/>
  <c r="G27" i="115"/>
  <c r="F29" i="152"/>
  <c r="AG29" i="125" l="1"/>
  <c r="AG33" i="125"/>
  <c r="AG32" i="125"/>
  <c r="G36" i="115"/>
  <c r="D19" i="152"/>
  <c r="G19" i="152"/>
  <c r="J36" i="115"/>
  <c r="D16" i="125"/>
  <c r="D38" i="125" s="1"/>
  <c r="F36" i="115"/>
  <c r="AF16" i="125"/>
  <c r="AF38" i="125" s="1"/>
  <c r="AA16" i="125"/>
  <c r="F18" i="152"/>
  <c r="AA38" i="125" l="1"/>
  <c r="AG16" i="125"/>
  <c r="F17" i="152"/>
  <c r="AG38" i="125" l="1"/>
  <c r="D18" i="152"/>
  <c r="D17" i="152" l="1"/>
  <c r="G18" i="152"/>
  <c r="G17" i="152" s="1"/>
</calcChain>
</file>

<file path=xl/sharedStrings.xml><?xml version="1.0" encoding="utf-8"?>
<sst xmlns="http://schemas.openxmlformats.org/spreadsheetml/2006/main" count="690" uniqueCount="360">
  <si>
    <t>…</t>
  </si>
  <si>
    <t>Идентифика-тор инвестицион-ного проекта</t>
  </si>
  <si>
    <t>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</si>
  <si>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</si>
  <si>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</si>
  <si>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</si>
  <si>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</si>
  <si>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</si>
  <si>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</si>
  <si>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</si>
  <si>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</si>
  <si>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</si>
  <si>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</si>
  <si>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</si>
  <si>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</si>
  <si>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</si>
  <si>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</si>
  <si>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</si>
  <si>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</si>
  <si>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</si>
  <si>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</si>
  <si>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</si>
  <si>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</si>
  <si>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</si>
  <si>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</si>
  <si>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</si>
  <si>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</si>
  <si>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</si>
  <si>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</si>
  <si>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</si>
  <si>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Наименование количественного показателя, соответствующего цели</t>
  </si>
  <si>
    <t>Характеристики объекта электроэнергетики (объекта инвестиционной деятельности)</t>
  </si>
  <si>
    <t xml:space="preserve"> </t>
  </si>
  <si>
    <t>5.1</t>
  </si>
  <si>
    <t>5.2</t>
  </si>
  <si>
    <t>6.1</t>
  </si>
  <si>
    <t>6.2</t>
  </si>
  <si>
    <t>6.4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</si>
  <si>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</si>
  <si>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</si>
  <si>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</si>
  <si>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</si>
  <si>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</si>
  <si>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</si>
  <si>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</si>
  <si>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</si>
  <si>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</si>
  <si>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7.1</t>
  </si>
  <si>
    <t>7.2</t>
  </si>
  <si>
    <t>8.1</t>
  </si>
  <si>
    <t>8.2</t>
  </si>
  <si>
    <t>8.4</t>
  </si>
  <si>
    <t>оборудование</t>
  </si>
  <si>
    <t>прочие затраты</t>
  </si>
  <si>
    <t>4.4</t>
  </si>
  <si>
    <t>7.4</t>
  </si>
  <si>
    <t>9.1</t>
  </si>
  <si>
    <t>9.2</t>
  </si>
  <si>
    <t>9.4</t>
  </si>
  <si>
    <t>10.1</t>
  </si>
  <si>
    <t>10.2</t>
  </si>
  <si>
    <t>10.4</t>
  </si>
  <si>
    <t>5.…</t>
  </si>
  <si>
    <t>6. …</t>
  </si>
  <si>
    <t>4. …</t>
  </si>
  <si>
    <t>7. …</t>
  </si>
  <si>
    <t>8. …</t>
  </si>
  <si>
    <t>9. …</t>
  </si>
  <si>
    <t>10.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</si>
  <si>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</si>
  <si>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</si>
  <si>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</si>
  <si>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</si>
  <si>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</si>
  <si>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</si>
  <si>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</si>
  <si>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</si>
  <si>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</si>
  <si>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</si>
  <si>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</si>
  <si>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</si>
  <si>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</si>
  <si>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</si>
  <si>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</si>
  <si>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</si>
  <si>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</si>
  <si>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5.2.1</t>
  </si>
  <si>
    <t>5.2.2</t>
  </si>
  <si>
    <t>5.2.3</t>
  </si>
  <si>
    <t>5.2.4</t>
  </si>
  <si>
    <t>5.2.5</t>
  </si>
  <si>
    <t>5.2.6</t>
  </si>
  <si>
    <t>5.2.7</t>
  </si>
  <si>
    <t>5.3.1</t>
  </si>
  <si>
    <t>5.3.2</t>
  </si>
  <si>
    <t>5.3.3</t>
  </si>
  <si>
    <t>5.3.4</t>
  </si>
  <si>
    <t>5.3.5</t>
  </si>
  <si>
    <t>5.3.6</t>
  </si>
  <si>
    <t>6.1.1</t>
  </si>
  <si>
    <t>6.1.2</t>
  </si>
  <si>
    <t>6.1.3</t>
  </si>
  <si>
    <t>6.1.4</t>
  </si>
  <si>
    <t>6.1.5</t>
  </si>
  <si>
    <t>6.1.6</t>
  </si>
  <si>
    <t>6.1.7</t>
  </si>
  <si>
    <t>Первоначальная стоимость принимаемых к учету основных средств и нематериальных активов, млн рублей (без НДС)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</si>
  <si>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</si>
  <si>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</si>
  <si>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</si>
  <si>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</si>
  <si>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</si>
  <si>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</si>
  <si>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</si>
  <si>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</si>
  <si>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</si>
  <si>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</si>
  <si>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</si>
  <si>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</si>
  <si>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</si>
  <si>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</si>
  <si>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</si>
  <si>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_______________________________________________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</si>
  <si>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</si>
  <si>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</si>
  <si>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</si>
  <si>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Итого
(план)</t>
  </si>
  <si>
    <t xml:space="preserve">  Наименование инвестиционного проекта (наименование группы инвестиционных проектов)</t>
  </si>
  <si>
    <t>Итого</t>
  </si>
  <si>
    <t>I</t>
  </si>
  <si>
    <t>1.1</t>
  </si>
  <si>
    <t>1.1.1</t>
  </si>
  <si>
    <t>1.1.2</t>
  </si>
  <si>
    <t>1.1.3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</si>
  <si>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</si>
  <si>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</si>
  <si>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</si>
  <si>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</si>
  <si>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</si>
  <si>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</si>
  <si>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</si>
  <si>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</si>
  <si>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</si>
  <si>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</si>
  <si>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</si>
  <si>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1.2.1</t>
  </si>
  <si>
    <t>1.2.1.1</t>
  </si>
  <si>
    <t>1.2.2</t>
  </si>
  <si>
    <t>1.2.3</t>
  </si>
  <si>
    <t>1.2.3.1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</si>
  <si>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</si>
  <si>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</si>
  <si>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</si>
  <si>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</si>
  <si>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</si>
  <si>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</si>
  <si>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</si>
  <si>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</si>
  <si>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</si>
  <si>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</si>
  <si>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</si>
  <si>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</si>
  <si>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>наименование субъекта Российской Федерации</t>
  </si>
  <si>
    <t>млн рублей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</si>
  <si>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</si>
  <si>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</si>
  <si>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</si>
  <si>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</si>
  <si>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</si>
  <si>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</si>
  <si>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</si>
  <si>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</si>
  <si>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</si>
  <si>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</si>
  <si>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14.3</t>
  </si>
  <si>
    <t>14.2</t>
  </si>
  <si>
    <t>5.3.7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</si>
  <si>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</si>
  <si>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</si>
  <si>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 xml:space="preserve">     менее 3 лет, то в настоящей форме удаляются столбцы 14.2 - 14.3 или 14.3.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</si>
  <si>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</si>
  <si>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</si>
  <si>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</si>
  <si>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</si>
  <si>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3.1</t>
  </si>
  <si>
    <t>3.2</t>
  </si>
  <si>
    <t>3.3</t>
  </si>
  <si>
    <t>4</t>
  </si>
  <si>
    <t>прочая прибыль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</si>
  <si>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</si>
  <si>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</si>
  <si>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</si>
  <si>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</si>
  <si>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</si>
  <si>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</si>
  <si>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</si>
  <si>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</si>
  <si>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</si>
  <si>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</si>
  <si>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</si>
  <si>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</si>
  <si>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</si>
  <si>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</si>
  <si>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</si>
  <si>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</si>
  <si>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</si>
  <si>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</si>
  <si>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</si>
  <si>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</si>
  <si>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</si>
  <si>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    менее 3 лет, то в настоящей форме удаляются столбцы 4.3.1 - 4.3.6  или 4.2.1 - 4.3.6.</t>
  </si>
  <si>
    <r>
      <t>год X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</si>
  <si>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</si>
  <si>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</si>
  <si>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</si>
  <si>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</si>
  <si>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</si>
  <si>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</si>
  <si>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</si>
  <si>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</si>
  <si>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</si>
  <si>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</si>
  <si>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</si>
  <si>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</si>
  <si>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</si>
  <si>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</si>
  <si>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</si>
  <si>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</si>
  <si>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</si>
  <si>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</si>
  <si>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</si>
  <si>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</si>
  <si>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</si>
  <si>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филиал "СмоленскАтомЭнергоСбыт" АО "АтомЭнергоСбыт"</t>
  </si>
  <si>
    <t>Утвержденный план 
2018 года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</si>
  <si>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</si>
  <si>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2020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</si>
  <si>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</si>
  <si>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
план</t>
  </si>
  <si>
    <t>11.16</t>
  </si>
  <si>
    <t>11.17</t>
  </si>
  <si>
    <t>11.18</t>
  </si>
  <si>
    <t>11.19</t>
  </si>
  <si>
    <t>11.20</t>
  </si>
  <si>
    <t>ИТОГО</t>
  </si>
  <si>
    <t>1.1.</t>
  </si>
  <si>
    <t>1.2.</t>
  </si>
  <si>
    <t>2.1.</t>
  </si>
  <si>
    <t>3.4.</t>
  </si>
  <si>
    <t>2018 год</t>
  </si>
  <si>
    <t>2021 год</t>
  </si>
  <si>
    <t>14.4</t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</si>
  <si>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</si>
  <si>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</si>
  <si>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</si>
  <si>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</si>
  <si>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</si>
  <si>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4.1.7</t>
  </si>
  <si>
    <t>4.2.7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</si>
  <si>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</si>
  <si>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</si>
  <si>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</si>
  <si>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</si>
  <si>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</si>
  <si>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</si>
  <si>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</si>
  <si>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</si>
  <si>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</si>
  <si>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</si>
  <si>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t>Квартал</t>
  </si>
  <si>
    <t>Смоленская область</t>
  </si>
  <si>
    <t>№ п/п</t>
  </si>
  <si>
    <t>Показатель</t>
  </si>
  <si>
    <t xml:space="preserve">Итого </t>
  </si>
  <si>
    <t>Реализация электрической энергии и мощности</t>
  </si>
  <si>
    <t>5.4.1</t>
  </si>
  <si>
    <t>5.4.2</t>
  </si>
  <si>
    <t>5.4.3</t>
  </si>
  <si>
    <t>5.4.4</t>
  </si>
  <si>
    <t>5.4.5</t>
  </si>
  <si>
    <t>5.4.6</t>
  </si>
  <si>
    <t>5.4.7</t>
  </si>
  <si>
    <t>Идентификатор инвестиционного проекта</t>
  </si>
  <si>
    <t>3.1.</t>
  </si>
  <si>
    <t>полученная от реализации продукции и оказанных услуг по регулируемым ценам (тарифам)</t>
  </si>
  <si>
    <t>текущая амортизация, учтенная в ценах (тарифах), всего, в том числе:</t>
  </si>
  <si>
    <t>прибыль от продажи электрической энергии (мощности) по нерегулируемым ценам всего, в том числе</t>
  </si>
  <si>
    <t>прочая текущая амортизация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</si>
  <si>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</si>
  <si>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</si>
  <si>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</si>
  <si>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</si>
  <si>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</si>
  <si>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</si>
  <si>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</si>
  <si>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</si>
  <si>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>Заместитель директора филиала</t>
  </si>
  <si>
    <t>по экономике и финансам</t>
  </si>
  <si>
    <t>А.В.Школьников</t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</si>
  <si>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</si>
  <si>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</si>
  <si>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t xml:space="preserve">                              филиал "СмоленскАтомЭнергоСбыт" АО "АтомЭнергоСбыт"</t>
  </si>
  <si>
    <t xml:space="preserve">                         полное наименование субъекта электроэнергетики</t>
  </si>
  <si>
    <t>Заместитель директра филиала</t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</si>
  <si>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</si>
  <si>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</si>
  <si>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            филиал "СмоленскАтомЭнергоСбыт" АО "АтомЭнергоСбыт"</t>
  </si>
  <si>
    <t xml:space="preserve">                          полное наименование субъекта электроэнергетики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</si>
  <si>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2022 года</t>
    </r>
    <r>
      <rPr>
        <vertAlign val="superscript"/>
        <sz val="12"/>
        <rFont val="Times New Roman"/>
        <family val="1"/>
        <charset val="204"/>
      </rPr>
      <t xml:space="preserve"> </t>
    </r>
  </si>
  <si>
    <t>2022 год</t>
  </si>
  <si>
    <t>Телекоммуникационное и сетевое оборудование (коммутатор Cisco)</t>
  </si>
  <si>
    <t>Телекоммуникационное и сетевое оборудование (маршрутизатор Cisco)</t>
  </si>
  <si>
    <t>1.3.</t>
  </si>
  <si>
    <t>1.4.</t>
  </si>
  <si>
    <t xml:space="preserve">Оборудование многоквартирных жилых домов интеллектуальной системой учета </t>
  </si>
  <si>
    <t>Серверное оборудование (вычислительный сервер Cisco UCS B200 M5)</t>
  </si>
  <si>
    <t>3.2.</t>
  </si>
  <si>
    <t>3.3.</t>
  </si>
  <si>
    <t>Приобретение ИТ-имущества</t>
  </si>
  <si>
    <t>Оснащение интеллектуальной системой учета</t>
  </si>
  <si>
    <t>Иные проекты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</si>
  <si>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</si>
  <si>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2023 года</t>
    </r>
    <r>
      <rPr>
        <vertAlign val="superscript"/>
        <sz val="12"/>
        <rFont val="Times New Roman"/>
        <family val="1"/>
        <charset val="204"/>
      </rPr>
      <t xml:space="preserve"> </t>
    </r>
  </si>
  <si>
    <t>K_S01</t>
  </si>
  <si>
    <t>K_S02</t>
  </si>
  <si>
    <t>K_S03</t>
  </si>
  <si>
    <t>K_S04</t>
  </si>
  <si>
    <t>K_S05</t>
  </si>
  <si>
    <t>K_S06</t>
  </si>
  <si>
    <t>Комплект оборудования для организации лаборатории</t>
  </si>
  <si>
    <t>Рабочие станции</t>
  </si>
  <si>
    <t>К_01</t>
  </si>
  <si>
    <t>К_02</t>
  </si>
  <si>
    <t>К_03</t>
  </si>
  <si>
    <t>К_04</t>
  </si>
  <si>
    <t>К_05</t>
  </si>
  <si>
    <t>К_06</t>
  </si>
  <si>
    <t>К_07</t>
  </si>
  <si>
    <t>МФУ HP LaserJet Enterprise 700 M725dn (CF066A)</t>
  </si>
  <si>
    <t>Маршрутизатор Cisco ISR4431/K9</t>
  </si>
  <si>
    <t>Моноблок HP ProOne 440 G3 (1KN99EA)</t>
  </si>
  <si>
    <t>PowerEdge R740XD Server</t>
  </si>
  <si>
    <t>ИБП APC SRC2KI Smart-UPS RC 2000VA 1600W (SRC2KI)</t>
  </si>
  <si>
    <t>Ленточная библиотека HPE STOREEVER MSL2024 LTO-7 15000 SAS (P9G69A)</t>
  </si>
  <si>
    <t>Система хранения данных (СХД) HPE MSA 1050 8Gb Fibre Channel Dual Controller SFF Storage (Q2R19A)</t>
  </si>
  <si>
    <t>1.5.</t>
  </si>
  <si>
    <t>1.6.</t>
  </si>
  <si>
    <t>1.7.</t>
  </si>
  <si>
    <t>1.8.</t>
  </si>
  <si>
    <t>1.9.</t>
  </si>
  <si>
    <t>1.10.</t>
  </si>
  <si>
    <t>1.11.</t>
  </si>
  <si>
    <t>K_S07</t>
  </si>
  <si>
    <t xml:space="preserve">Интеграционная шина </t>
  </si>
  <si>
    <t>Омниканальная платформа (CRM)</t>
  </si>
  <si>
    <t>К_08</t>
  </si>
  <si>
    <t>К_09</t>
  </si>
  <si>
    <t>Приобретение площадей офисного помещения в г.Смоленске</t>
  </si>
  <si>
    <t>План 
на 01.01.2021г.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</si>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</sst>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#,##0.000"/>
    <numFmt numFmtId="169" formatCode="#,##0.0000"/>
  </numFmts>
  <fonts count="69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2" fillId="0" borderId="0"/>
    <xf numFmtId="0" fontId="12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0" borderId="0"/>
    <xf numFmtId="0" fontId="33" fillId="0" borderId="0"/>
    <xf numFmtId="0" fontId="12" fillId="0" borderId="0"/>
    <xf numFmtId="0" fontId="11" fillId="0" borderId="0"/>
    <xf numFmtId="0" fontId="39" fillId="0" borderId="0"/>
    <xf numFmtId="0" fontId="39" fillId="0" borderId="0"/>
    <xf numFmtId="16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0" fontId="9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8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7" fillId="0" borderId="0"/>
    <xf numFmtId="0" fontId="12" fillId="0" borderId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2" fillId="0" borderId="0"/>
    <xf numFmtId="0" fontId="1" fillId="0" borderId="0"/>
    <xf numFmtId="0" fontId="39" fillId="0" borderId="0"/>
    <xf numFmtId="9" fontId="55" fillId="0" borderId="0" applyFill="0" applyBorder="0" applyAlignment="0" applyProtection="0"/>
    <xf numFmtId="9" fontId="56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7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1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46" applyFont="1" applyFill="1" applyBorder="1" applyAlignment="1"/>
    <xf numFmtId="0" fontId="34" fillId="0" borderId="0" xfId="45" applyFont="1" applyFill="1" applyBorder="1" applyAlignment="1">
      <alignment vertical="center"/>
    </xf>
    <xf numFmtId="0" fontId="40" fillId="0" borderId="0" xfId="37" applyFont="1" applyAlignment="1">
      <alignment horizontal="right"/>
    </xf>
    <xf numFmtId="0" fontId="36" fillId="0" borderId="0" xfId="45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45" fillId="0" borderId="0" xfId="55" applyFont="1" applyAlignment="1">
      <alignment vertical="center"/>
    </xf>
    <xf numFmtId="0" fontId="46" fillId="0" borderId="0" xfId="55" applyFont="1"/>
    <xf numFmtId="0" fontId="37" fillId="0" borderId="10" xfId="55" applyFont="1" applyBorder="1" applyAlignment="1">
      <alignment horizontal="center"/>
    </xf>
    <xf numFmtId="0" fontId="37" fillId="0" borderId="0" xfId="55" applyFont="1"/>
    <xf numFmtId="0" fontId="47" fillId="0" borderId="10" xfId="55" applyFont="1" applyFill="1" applyBorder="1" applyAlignment="1">
      <alignment horizontal="center"/>
    </xf>
    <xf numFmtId="0" fontId="45" fillId="0" borderId="0" xfId="55" applyFont="1" applyBorder="1"/>
    <xf numFmtId="0" fontId="43" fillId="0" borderId="0" xfId="0" applyFont="1" applyFill="1" applyAlignment="1"/>
    <xf numFmtId="0" fontId="13" fillId="0" borderId="16" xfId="46" applyFont="1" applyFill="1" applyBorder="1" applyAlignment="1"/>
    <xf numFmtId="49" fontId="37" fillId="0" borderId="10" xfId="55" applyNumberFormat="1" applyFont="1" applyBorder="1" applyAlignment="1">
      <alignment horizontal="center" vertical="center"/>
    </xf>
    <xf numFmtId="0" fontId="38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/>
    </xf>
    <xf numFmtId="0" fontId="40" fillId="0" borderId="0" xfId="0" applyFont="1" applyFill="1" applyAlignment="1"/>
    <xf numFmtId="0" fontId="35" fillId="0" borderId="0" xfId="45" applyFont="1" applyFill="1" applyBorder="1" applyAlignment="1">
      <alignment horizontal="center" vertical="center" textRotation="90" wrapText="1"/>
    </xf>
    <xf numFmtId="0" fontId="38" fillId="0" borderId="0" xfId="55" applyFont="1" applyBorder="1" applyAlignment="1">
      <alignment horizontal="center" vertical="center" wrapText="1"/>
    </xf>
    <xf numFmtId="0" fontId="12" fillId="0" borderId="10" xfId="37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textRotation="90" wrapText="1"/>
    </xf>
    <xf numFmtId="49" fontId="37" fillId="0" borderId="10" xfId="55" applyNumberFormat="1" applyFont="1" applyBorder="1" applyAlignment="1">
      <alignment horizontal="center"/>
    </xf>
    <xf numFmtId="0" fontId="12" fillId="0" borderId="0" xfId="0" applyFont="1" applyFill="1"/>
    <xf numFmtId="0" fontId="42" fillId="0" borderId="0" xfId="55" applyFont="1" applyAlignment="1">
      <alignment vertical="center"/>
    </xf>
    <xf numFmtId="0" fontId="37" fillId="0" borderId="0" xfId="55" applyFont="1" applyAlignment="1">
      <alignment vertical="top"/>
    </xf>
    <xf numFmtId="49" fontId="12" fillId="0" borderId="10" xfId="0" applyNumberFormat="1" applyFont="1" applyFill="1" applyBorder="1" applyAlignment="1">
      <alignment horizontal="center" vertical="center" wrapText="1"/>
    </xf>
    <xf numFmtId="49" fontId="35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4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0" xfId="45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horizontal="center" vertical="center"/>
    </xf>
    <xf numFmtId="0" fontId="12" fillId="24" borderId="0" xfId="57" applyFont="1" applyFill="1" applyAlignment="1">
      <alignment wrapText="1"/>
    </xf>
    <xf numFmtId="0" fontId="12" fillId="24" borderId="0" xfId="57" applyFont="1" applyFill="1"/>
    <xf numFmtId="0" fontId="54" fillId="24" borderId="0" xfId="58" applyFont="1" applyFill="1" applyAlignment="1">
      <alignment vertical="center" wrapText="1"/>
    </xf>
    <xf numFmtId="0" fontId="13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40" fillId="0" borderId="0" xfId="37" applyFont="1" applyFill="1" applyAlignment="1">
      <alignment horizontal="right" vertical="center"/>
    </xf>
    <xf numFmtId="0" fontId="40" fillId="0" borderId="0" xfId="37" applyFont="1" applyFill="1" applyAlignment="1">
      <alignment horizontal="right"/>
    </xf>
    <xf numFmtId="0" fontId="42" fillId="0" borderId="0" xfId="55" applyFont="1" applyFill="1" applyAlignment="1">
      <alignment vertical="center"/>
    </xf>
    <xf numFmtId="0" fontId="37" fillId="0" borderId="0" xfId="55" applyFont="1" applyFill="1" applyAlignment="1">
      <alignment vertical="top"/>
    </xf>
    <xf numFmtId="0" fontId="12" fillId="0" borderId="0" xfId="0" applyFont="1" applyFill="1"/>
    <xf numFmtId="0" fontId="12" fillId="0" borderId="0" xfId="0" applyFont="1" applyAlignment="1">
      <alignment vertical="center" wrapText="1"/>
    </xf>
    <xf numFmtId="49" fontId="37" fillId="0" borderId="10" xfId="55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41" fillId="0" borderId="0" xfId="5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5" fillId="0" borderId="0" xfId="45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45" fillId="0" borderId="0" xfId="55" applyFont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12" fillId="0" borderId="10" xfId="57" applyFont="1" applyFill="1" applyBorder="1" applyAlignment="1">
      <alignment horizontal="left" vertical="center" wrapText="1" indent="3"/>
    </xf>
    <xf numFmtId="0" fontId="12" fillId="0" borderId="10" xfId="57" applyFont="1" applyFill="1" applyBorder="1" applyAlignment="1">
      <alignment horizontal="left" vertical="center" wrapText="1" indent="5"/>
    </xf>
    <xf numFmtId="0" fontId="12" fillId="24" borderId="0" xfId="57" applyFont="1" applyFill="1" applyAlignment="1">
      <alignment horizontal="right"/>
    </xf>
    <xf numFmtId="49" fontId="58" fillId="24" borderId="10" xfId="57" applyNumberFormat="1" applyFont="1" applyFill="1" applyBorder="1" applyAlignment="1">
      <alignment horizontal="center" vertical="center"/>
    </xf>
    <xf numFmtId="0" fontId="58" fillId="24" borderId="10" xfId="57" applyFont="1" applyFill="1" applyBorder="1" applyAlignment="1">
      <alignment horizontal="center" vertical="center" wrapText="1"/>
    </xf>
    <xf numFmtId="49" fontId="53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top" wrapText="1"/>
    </xf>
    <xf numFmtId="0" fontId="12" fillId="0" borderId="0" xfId="46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vertical="top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17" fontId="12" fillId="24" borderId="0" xfId="57" applyNumberFormat="1" applyFont="1" applyFill="1"/>
    <xf numFmtId="17" fontId="12" fillId="0" borderId="0" xfId="0" applyNumberFormat="1" applyFont="1"/>
    <xf numFmtId="17" fontId="37" fillId="0" borderId="10" xfId="55" applyNumberFormat="1" applyFont="1" applyBorder="1" applyAlignment="1">
      <alignment horizontal="center" vertical="center" textRotation="90" wrapText="1"/>
    </xf>
    <xf numFmtId="17" fontId="12" fillId="0" borderId="0" xfId="0" applyNumberFormat="1" applyFont="1" applyFill="1"/>
    <xf numFmtId="0" fontId="13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4" fontId="13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10" xfId="0" applyNumberFormat="1" applyFont="1" applyFill="1" applyBorder="1" applyAlignment="1">
      <alignment horizontal="center" vertical="center"/>
    </xf>
    <xf numFmtId="167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10" xfId="0" applyNumberFormat="1" applyFont="1" applyFill="1" applyBorder="1" applyAlignment="1" applyProtection="1">
      <alignment vertical="center" wrapText="1"/>
      <protection locked="0"/>
    </xf>
    <xf numFmtId="4" fontId="4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7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3" fontId="35" fillId="0" borderId="10" xfId="45" applyNumberFormat="1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left" vertical="center" wrapText="1"/>
    </xf>
    <xf numFmtId="3" fontId="34" fillId="0" borderId="10" xfId="45" applyNumberFormat="1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left" vertical="center" wrapText="1"/>
    </xf>
    <xf numFmtId="0" fontId="34" fillId="0" borderId="10" xfId="45" applyFont="1" applyFill="1" applyBorder="1" applyAlignment="1">
      <alignment horizontal="center" vertical="center"/>
    </xf>
    <xf numFmtId="49" fontId="34" fillId="0" borderId="10" xfId="45" applyNumberFormat="1" applyFont="1" applyFill="1" applyBorder="1" applyAlignment="1">
      <alignment horizontal="center" vertical="center"/>
    </xf>
    <xf numFmtId="4" fontId="35" fillId="0" borderId="10" xfId="45" applyNumberFormat="1" applyFont="1" applyFill="1" applyBorder="1" applyAlignment="1">
      <alignment horizontal="center" vertical="center"/>
    </xf>
    <xf numFmtId="4" fontId="34" fillId="0" borderId="10" xfId="45" applyNumberFormat="1" applyFont="1" applyFill="1" applyBorder="1" applyAlignment="1">
      <alignment horizontal="center" vertical="center"/>
    </xf>
    <xf numFmtId="0" fontId="12" fillId="24" borderId="10" xfId="57" applyFont="1" applyFill="1" applyBorder="1" applyAlignment="1">
      <alignment horizontal="center" vertical="center" wrapText="1"/>
    </xf>
    <xf numFmtId="0" fontId="13" fillId="24" borderId="0" xfId="57" applyFont="1" applyFill="1"/>
    <xf numFmtId="49" fontId="1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168" fontId="12" fillId="0" borderId="10" xfId="57" applyNumberFormat="1" applyFont="1" applyFill="1" applyBorder="1" applyAlignment="1">
      <alignment horizontal="center" vertical="center" wrapText="1"/>
    </xf>
    <xf numFmtId="168" fontId="13" fillId="24" borderId="10" xfId="57" applyNumberFormat="1" applyFont="1" applyFill="1" applyBorder="1" applyAlignment="1">
      <alignment horizontal="center" vertical="center" wrapText="1"/>
    </xf>
    <xf numFmtId="168" fontId="12" fillId="24" borderId="10" xfId="57" applyNumberFormat="1" applyFont="1" applyFill="1" applyBorder="1" applyAlignment="1">
      <alignment horizontal="center" vertical="center" wrapText="1"/>
    </xf>
    <xf numFmtId="0" fontId="6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4" fontId="12" fillId="0" borderId="0" xfId="0" applyNumberFormat="1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4" fontId="12" fillId="25" borderId="1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 wrapText="1"/>
    </xf>
    <xf numFmtId="0" fontId="12" fillId="0" borderId="0" xfId="0" applyFont="1" applyFill="1"/>
    <xf numFmtId="4" fontId="12" fillId="0" borderId="0" xfId="0" applyNumberFormat="1" applyFont="1"/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/>
    <xf numFmtId="49" fontId="53" fillId="24" borderId="0" xfId="57" applyNumberFormat="1" applyFont="1" applyFill="1" applyAlignment="1">
      <alignment horizontal="center" vertical="center"/>
    </xf>
    <xf numFmtId="0" fontId="13" fillId="0" borderId="0" xfId="44" applyFont="1" applyFill="1" applyBorder="1" applyAlignment="1"/>
    <xf numFmtId="0" fontId="53" fillId="24" borderId="1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justify"/>
    </xf>
    <xf numFmtId="169" fontId="12" fillId="24" borderId="0" xfId="57" applyNumberFormat="1" applyFont="1" applyFill="1"/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43" fillId="0" borderId="0" xfId="0" applyFont="1" applyFill="1" applyAlignment="1">
      <alignment horizontal="center"/>
    </xf>
    <xf numFmtId="1" fontId="13" fillId="0" borderId="16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7" xfId="45" applyFont="1" applyFill="1" applyBorder="1" applyAlignment="1">
      <alignment horizontal="left" vertical="center"/>
    </xf>
    <xf numFmtId="0" fontId="35" fillId="0" borderId="15" xfId="45" applyFont="1" applyFill="1" applyBorder="1" applyAlignment="1">
      <alignment horizontal="left" vertical="center"/>
    </xf>
    <xf numFmtId="0" fontId="13" fillId="0" borderId="16" xfId="46" applyFont="1" applyFill="1" applyBorder="1" applyAlignment="1">
      <alignment horizontal="center"/>
    </xf>
    <xf numFmtId="0" fontId="35" fillId="0" borderId="12" xfId="45" applyFont="1" applyFill="1" applyBorder="1" applyAlignment="1">
      <alignment horizontal="center" vertical="center"/>
    </xf>
    <xf numFmtId="0" fontId="35" fillId="0" borderId="17" xfId="45" applyFont="1" applyFill="1" applyBorder="1" applyAlignment="1">
      <alignment horizontal="center" vertical="center"/>
    </xf>
    <xf numFmtId="0" fontId="35" fillId="0" borderId="15" xfId="45" applyFont="1" applyFill="1" applyBorder="1" applyAlignment="1">
      <alignment horizontal="center" vertical="center"/>
    </xf>
    <xf numFmtId="0" fontId="35" fillId="0" borderId="11" xfId="45" applyFont="1" applyFill="1" applyBorder="1" applyAlignment="1">
      <alignment horizontal="center" vertical="center" wrapText="1"/>
    </xf>
    <xf numFmtId="0" fontId="35" fillId="0" borderId="13" xfId="45" applyFont="1" applyFill="1" applyBorder="1" applyAlignment="1">
      <alignment horizontal="center" vertical="center" wrapText="1"/>
    </xf>
    <xf numFmtId="0" fontId="35" fillId="0" borderId="12" xfId="45" applyFont="1" applyFill="1" applyBorder="1" applyAlignment="1">
      <alignment horizontal="center" vertical="center" wrapText="1"/>
    </xf>
    <xf numFmtId="0" fontId="35" fillId="0" borderId="17" xfId="45" applyFont="1" applyFill="1" applyBorder="1" applyAlignment="1">
      <alignment horizontal="center" vertical="center" wrapText="1"/>
    </xf>
    <xf numFmtId="0" fontId="35" fillId="0" borderId="15" xfId="45" applyFont="1" applyFill="1" applyBorder="1" applyAlignment="1">
      <alignment horizontal="center" vertical="center" wrapText="1"/>
    </xf>
    <xf numFmtId="0" fontId="35" fillId="0" borderId="14" xfId="45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/>
    </xf>
    <xf numFmtId="0" fontId="12" fillId="0" borderId="10" xfId="46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12" fillId="0" borderId="10" xfId="45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24" borderId="0" xfId="57" applyFont="1" applyFill="1" applyAlignment="1">
      <alignment horizontal="left" vertical="top" wrapText="1"/>
    </xf>
    <xf numFmtId="49" fontId="53" fillId="24" borderId="0" xfId="57" applyNumberFormat="1" applyFont="1" applyFill="1" applyAlignment="1">
      <alignment horizontal="center" vertical="center"/>
    </xf>
    <xf numFmtId="0" fontId="13" fillId="24" borderId="10" xfId="57" applyFont="1" applyFill="1" applyBorder="1" applyAlignment="1">
      <alignment horizontal="left" vertical="center" wrapText="1"/>
    </xf>
    <xf numFmtId="49" fontId="12" fillId="24" borderId="0" xfId="57" applyNumberFormat="1" applyFont="1" applyFill="1" applyAlignment="1">
      <alignment horizontal="left" vertical="center" wrapText="1"/>
    </xf>
    <xf numFmtId="0" fontId="46" fillId="24" borderId="0" xfId="57" applyFont="1" applyFill="1" applyAlignment="1">
      <alignment horizontal="center"/>
    </xf>
    <xf numFmtId="49" fontId="59" fillId="24" borderId="10" xfId="57" applyNumberFormat="1" applyFont="1" applyFill="1" applyBorder="1" applyAlignment="1">
      <alignment horizontal="center" vertical="center" wrapText="1"/>
    </xf>
    <xf numFmtId="0" fontId="60" fillId="24" borderId="10" xfId="57" applyFont="1" applyFill="1" applyBorder="1" applyAlignment="1">
      <alignment horizontal="center" vertical="center" wrapText="1"/>
    </xf>
    <xf numFmtId="0" fontId="13" fillId="0" borderId="0" xfId="44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24" borderId="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center" vertical="center"/>
    </xf>
    <xf numFmtId="0" fontId="46" fillId="24" borderId="0" xfId="272" applyFont="1" applyFill="1" applyAlignment="1">
      <alignment horizontal="center" vertical="top"/>
    </xf>
    <xf numFmtId="0" fontId="38" fillId="0" borderId="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 vertical="center"/>
    </xf>
    <xf numFmtId="0" fontId="41" fillId="0" borderId="0" xfId="55" applyFont="1" applyAlignment="1">
      <alignment horizontal="center" vertical="center"/>
    </xf>
    <xf numFmtId="0" fontId="37" fillId="0" borderId="10" xfId="55" applyFont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/>
    </xf>
    <xf numFmtId="0" fontId="37" fillId="0" borderId="0" xfId="55" applyFont="1" applyAlignment="1">
      <alignment horizontal="center" vertical="top"/>
    </xf>
    <xf numFmtId="0" fontId="12" fillId="0" borderId="10" xfId="55" applyFont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45" fillId="0" borderId="0" xfId="55" applyFont="1"/>
    <xf numFmtId="0" fontId="45" fillId="0" borderId="0" xfId="55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 vertical="top" wrapText="1"/>
    </xf>
    <xf numFmtId="0" fontId="37" fillId="0" borderId="0" xfId="55" applyFont="1"/>
    <xf numFmtId="0" fontId="42" fillId="0" borderId="0" xfId="55" applyFont="1" applyFill="1" applyAlignment="1">
      <alignment horizontal="center"/>
    </xf>
    <xf numFmtId="0" fontId="50" fillId="0" borderId="0" xfId="44" applyFont="1" applyFill="1" applyBorder="1" applyAlignment="1">
      <alignment horizontal="center"/>
    </xf>
    <xf numFmtId="0" fontId="34" fillId="0" borderId="0" xfId="44" applyFont="1" applyFill="1" applyBorder="1" applyAlignment="1">
      <alignment horizont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2" xfId="46" applyFont="1" applyFill="1" applyBorder="1" applyAlignment="1">
      <alignment horizontal="center" vertical="center" wrapText="1"/>
    </xf>
    <xf numFmtId="0" fontId="12" fillId="0" borderId="17" xfId="46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34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</cellXfs>
  <cellStyles count="283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zoomScale="80" zoomScaleNormal="80" zoomScaleSheetLayoutView="80" workbookViewId="0">
      <pane xSplit="2" topLeftCell="J1" activePane="topRight" state="frozen"/>
      <selection pane="topRight" activeCell="AG5" sqref="AG5"/>
    </sheetView>
  </sheetViews>
  <sheetFormatPr defaultRowHeight="15.75" outlineLevelRow="1" x14ac:dyDescent="0.25"/>
  <cols>
    <col min="1" max="1" width="9.5" style="28" customWidth="1"/>
    <col min="2" max="2" width="64.5" style="28" customWidth="1"/>
    <col min="3" max="3" width="9.75" style="28" customWidth="1"/>
    <col min="4" max="4" width="7.625" style="28" customWidth="1"/>
    <col min="5" max="5" width="10.375" style="28" customWidth="1"/>
    <col min="6" max="6" width="9.875" style="28" bestFit="1" customWidth="1"/>
    <col min="7" max="7" width="10.5" style="28" customWidth="1"/>
    <col min="8" max="8" width="7.625" style="28" customWidth="1"/>
    <col min="9" max="9" width="19.25" style="28" customWidth="1"/>
    <col min="10" max="10" width="19.75" style="28" customWidth="1"/>
    <col min="11" max="11" width="10" style="28" customWidth="1"/>
    <col min="12" max="12" width="6.125" style="28" customWidth="1"/>
    <col min="13" max="13" width="8.875" style="28" customWidth="1"/>
    <col min="14" max="14" width="10.5" style="28" customWidth="1"/>
    <col min="15" max="15" width="7" style="28" customWidth="1"/>
    <col min="16" max="16" width="8" style="28" bestFit="1" customWidth="1"/>
    <col min="17" max="17" width="5.875" style="28" customWidth="1"/>
    <col min="18" max="18" width="8.75" style="28" customWidth="1"/>
    <col min="19" max="19" width="10.25" style="28" customWidth="1"/>
    <col min="20" max="20" width="7" style="28" customWidth="1"/>
    <col min="21" max="21" width="8" style="93" bestFit="1" customWidth="1"/>
    <col min="22" max="23" width="7.25" style="93" customWidth="1"/>
    <col min="24" max="24" width="9.5" style="93" customWidth="1"/>
    <col min="25" max="25" width="7.25" style="93" customWidth="1"/>
    <col min="26" max="26" width="9.875" style="28" bestFit="1" customWidth="1"/>
    <col min="27" max="27" width="6.125" style="28" customWidth="1"/>
    <col min="28" max="28" width="9.25" style="28" customWidth="1"/>
    <col min="29" max="29" width="9.625" style="28" customWidth="1"/>
    <col min="30" max="30" width="7.375" style="28" customWidth="1"/>
    <col min="31" max="16384" width="9" style="1"/>
  </cols>
  <sheetData>
    <row r="1" spans="1:30" ht="22.5" x14ac:dyDescent="0.25">
      <c r="AD1" s="51" t="s">
        <v>192</v>
      </c>
    </row>
    <row r="2" spans="1:30" ht="22.5" x14ac:dyDescent="0.3">
      <c r="AD2" s="52" t="s">
        <v>194</v>
      </c>
    </row>
    <row r="4" spans="1:30" s="33" customFormat="1" ht="18.75" x14ac:dyDescent="0.25">
      <c r="A4" s="191" t="s">
        <v>119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95"/>
      <c r="V4" s="95"/>
      <c r="W4" s="95"/>
      <c r="X4" s="95"/>
      <c r="Y4" s="95"/>
      <c r="Z4" s="28"/>
      <c r="AA4" s="28"/>
      <c r="AB4" s="28"/>
      <c r="AC4" s="28"/>
      <c r="AD4" s="28"/>
    </row>
    <row r="5" spans="1:30" ht="18.75" x14ac:dyDescent="0.3">
      <c r="A5" s="196" t="s">
        <v>120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99"/>
      <c r="V5" s="99"/>
      <c r="W5" s="99"/>
      <c r="X5" s="99"/>
      <c r="Y5" s="99"/>
      <c r="Z5" s="42"/>
      <c r="AA5" s="42"/>
      <c r="AB5" s="42"/>
      <c r="AC5" s="42"/>
      <c r="AD5" s="42"/>
    </row>
    <row r="6" spans="1:30" s="33" customFormat="1" ht="18.7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42"/>
      <c r="AA6" s="42"/>
      <c r="AB6" s="42"/>
      <c r="AC6" s="42"/>
      <c r="AD6" s="42"/>
    </row>
    <row r="7" spans="1:30" ht="18.75" x14ac:dyDescent="0.25">
      <c r="A7" s="192" t="s">
        <v>233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96"/>
      <c r="V7" s="96"/>
      <c r="W7" s="96"/>
      <c r="X7" s="96"/>
      <c r="Y7" s="96"/>
      <c r="Z7" s="53"/>
      <c r="AA7" s="53"/>
      <c r="AB7" s="53"/>
      <c r="AC7" s="53"/>
      <c r="AD7" s="53"/>
    </row>
    <row r="8" spans="1:30" ht="18.75" customHeight="1" x14ac:dyDescent="0.25">
      <c r="A8" s="194" t="s">
        <v>123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98"/>
      <c r="V8" s="98"/>
      <c r="W8" s="98"/>
      <c r="X8" s="98"/>
      <c r="Y8" s="98"/>
      <c r="Z8" s="54"/>
      <c r="AA8" s="54"/>
      <c r="AB8" s="54"/>
      <c r="AC8" s="54"/>
      <c r="AD8" s="54"/>
    </row>
    <row r="10" spans="1:30" ht="71.25" customHeight="1" x14ac:dyDescent="0.25">
      <c r="A10" s="193" t="s">
        <v>69</v>
      </c>
      <c r="B10" s="193" t="s">
        <v>127</v>
      </c>
      <c r="C10" s="193" t="s">
        <v>282</v>
      </c>
      <c r="D10" s="197" t="s">
        <v>70</v>
      </c>
      <c r="E10" s="193" t="s">
        <v>71</v>
      </c>
      <c r="F10" s="193" t="s">
        <v>9</v>
      </c>
      <c r="G10" s="193"/>
      <c r="H10" s="193"/>
      <c r="I10" s="193" t="s">
        <v>21</v>
      </c>
      <c r="J10" s="193" t="s">
        <v>20</v>
      </c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</row>
    <row r="11" spans="1:30" ht="54.75" customHeight="1" x14ac:dyDescent="0.25">
      <c r="A11" s="193"/>
      <c r="B11" s="193"/>
      <c r="C11" s="193"/>
      <c r="D11" s="197"/>
      <c r="E11" s="193"/>
      <c r="F11" s="198" t="s">
        <v>10</v>
      </c>
      <c r="G11" s="199"/>
      <c r="H11" s="200"/>
      <c r="I11" s="193"/>
      <c r="J11" s="193"/>
      <c r="K11" s="198" t="s">
        <v>321</v>
      </c>
      <c r="L11" s="199"/>
      <c r="M11" s="199"/>
      <c r="N11" s="199"/>
      <c r="O11" s="200"/>
      <c r="P11" s="198" t="s">
        <v>308</v>
      </c>
      <c r="Q11" s="199"/>
      <c r="R11" s="199"/>
      <c r="S11" s="199"/>
      <c r="T11" s="200"/>
      <c r="U11" s="198" t="s">
        <v>322</v>
      </c>
      <c r="V11" s="199"/>
      <c r="W11" s="199"/>
      <c r="X11" s="199"/>
      <c r="Y11" s="200"/>
      <c r="Z11" s="198" t="s">
        <v>238</v>
      </c>
      <c r="AA11" s="199"/>
      <c r="AB11" s="199"/>
      <c r="AC11" s="199"/>
      <c r="AD11" s="200"/>
    </row>
    <row r="12" spans="1:30" ht="203.25" customHeight="1" x14ac:dyDescent="0.25">
      <c r="A12" s="193"/>
      <c r="B12" s="193"/>
      <c r="C12" s="193"/>
      <c r="D12" s="197"/>
      <c r="E12" s="38" t="s">
        <v>108</v>
      </c>
      <c r="F12" s="39" t="s">
        <v>109</v>
      </c>
      <c r="G12" s="178" t="s">
        <v>6</v>
      </c>
      <c r="H12" s="39" t="s">
        <v>5</v>
      </c>
      <c r="I12" s="37" t="s">
        <v>10</v>
      </c>
      <c r="J12" s="91" t="s">
        <v>358</v>
      </c>
      <c r="K12" s="39" t="s">
        <v>15</v>
      </c>
      <c r="L12" s="39" t="s">
        <v>13</v>
      </c>
      <c r="M12" s="39" t="s">
        <v>112</v>
      </c>
      <c r="N12" s="37" t="s">
        <v>111</v>
      </c>
      <c r="O12" s="37" t="s">
        <v>14</v>
      </c>
      <c r="P12" s="39" t="s">
        <v>15</v>
      </c>
      <c r="Q12" s="39" t="s">
        <v>13</v>
      </c>
      <c r="R12" s="39" t="s">
        <v>112</v>
      </c>
      <c r="S12" s="37" t="s">
        <v>111</v>
      </c>
      <c r="T12" s="37" t="s">
        <v>14</v>
      </c>
      <c r="U12" s="100" t="s">
        <v>15</v>
      </c>
      <c r="V12" s="100" t="s">
        <v>13</v>
      </c>
      <c r="W12" s="100" t="s">
        <v>112</v>
      </c>
      <c r="X12" s="37" t="s">
        <v>111</v>
      </c>
      <c r="Y12" s="37" t="s">
        <v>14</v>
      </c>
      <c r="Z12" s="39" t="s">
        <v>15</v>
      </c>
      <c r="AA12" s="39" t="s">
        <v>13</v>
      </c>
      <c r="AB12" s="39" t="s">
        <v>112</v>
      </c>
      <c r="AC12" s="37" t="s">
        <v>111</v>
      </c>
      <c r="AD12" s="37" t="s">
        <v>14</v>
      </c>
    </row>
    <row r="13" spans="1:30" ht="19.5" customHeight="1" x14ac:dyDescent="0.25">
      <c r="A13" s="97">
        <v>1</v>
      </c>
      <c r="B13" s="97">
        <v>2</v>
      </c>
      <c r="C13" s="36">
        <v>3</v>
      </c>
      <c r="D13" s="36">
        <v>4</v>
      </c>
      <c r="E13" s="36">
        <v>5</v>
      </c>
      <c r="F13" s="36">
        <v>6</v>
      </c>
      <c r="G13" s="177">
        <v>7</v>
      </c>
      <c r="H13" s="36">
        <v>8</v>
      </c>
      <c r="I13" s="36">
        <v>9</v>
      </c>
      <c r="J13" s="36">
        <v>10</v>
      </c>
      <c r="K13" s="31" t="s">
        <v>164</v>
      </c>
      <c r="L13" s="31" t="s">
        <v>165</v>
      </c>
      <c r="M13" s="31" t="s">
        <v>166</v>
      </c>
      <c r="N13" s="31" t="s">
        <v>167</v>
      </c>
      <c r="O13" s="31" t="s">
        <v>168</v>
      </c>
      <c r="P13" s="31" t="s">
        <v>169</v>
      </c>
      <c r="Q13" s="31" t="s">
        <v>170</v>
      </c>
      <c r="R13" s="31" t="s">
        <v>171</v>
      </c>
      <c r="S13" s="31" t="s">
        <v>172</v>
      </c>
      <c r="T13" s="31" t="s">
        <v>173</v>
      </c>
      <c r="U13" s="31" t="s">
        <v>239</v>
      </c>
      <c r="V13" s="31" t="s">
        <v>240</v>
      </c>
      <c r="W13" s="31" t="s">
        <v>241</v>
      </c>
      <c r="X13" s="31" t="s">
        <v>242</v>
      </c>
      <c r="Y13" s="31" t="s">
        <v>243</v>
      </c>
      <c r="Z13" s="36">
        <v>12</v>
      </c>
      <c r="AA13" s="36">
        <v>13</v>
      </c>
      <c r="AB13" s="36">
        <v>14</v>
      </c>
      <c r="AC13" s="36">
        <v>15</v>
      </c>
      <c r="AD13" s="36">
        <v>16</v>
      </c>
    </row>
    <row r="14" spans="1:30" s="93" customFormat="1" x14ac:dyDescent="0.25">
      <c r="A14" s="121">
        <v>1</v>
      </c>
      <c r="B14" s="122" t="s">
        <v>318</v>
      </c>
      <c r="C14" s="97"/>
      <c r="D14" s="97"/>
      <c r="E14" s="97"/>
      <c r="F14" s="117">
        <f>SUM(F15:F26)</f>
        <v>13.475956384429722</v>
      </c>
      <c r="G14" s="117">
        <f>SUM(G15:G26)</f>
        <v>13.475956384429722</v>
      </c>
      <c r="H14" s="97"/>
      <c r="I14" s="117">
        <f t="shared" ref="I14:AD14" si="0">SUM(I15:I26)</f>
        <v>13.475956384429722</v>
      </c>
      <c r="J14" s="117">
        <f t="shared" si="0"/>
        <v>0</v>
      </c>
      <c r="K14" s="117">
        <f t="shared" si="0"/>
        <v>0.96065234876416017</v>
      </c>
      <c r="L14" s="117">
        <f t="shared" si="0"/>
        <v>0</v>
      </c>
      <c r="M14" s="117">
        <f t="shared" si="0"/>
        <v>0</v>
      </c>
      <c r="N14" s="117">
        <f t="shared" si="0"/>
        <v>0.96065234876416017</v>
      </c>
      <c r="O14" s="117">
        <f t="shared" si="0"/>
        <v>0</v>
      </c>
      <c r="P14" s="117">
        <f t="shared" si="0"/>
        <v>5.9874777019610459</v>
      </c>
      <c r="Q14" s="117">
        <f t="shared" si="0"/>
        <v>0</v>
      </c>
      <c r="R14" s="117">
        <f t="shared" si="0"/>
        <v>0</v>
      </c>
      <c r="S14" s="117">
        <f t="shared" si="0"/>
        <v>5.9874777019610459</v>
      </c>
      <c r="T14" s="117">
        <f t="shared" si="0"/>
        <v>0</v>
      </c>
      <c r="U14" s="117">
        <f t="shared" si="0"/>
        <v>6.5278263337045148</v>
      </c>
      <c r="V14" s="117">
        <f t="shared" si="0"/>
        <v>0</v>
      </c>
      <c r="W14" s="117">
        <f t="shared" si="0"/>
        <v>0</v>
      </c>
      <c r="X14" s="117">
        <f t="shared" si="0"/>
        <v>6.5278263337045148</v>
      </c>
      <c r="Y14" s="117">
        <f t="shared" si="0"/>
        <v>0</v>
      </c>
      <c r="Z14" s="117">
        <f t="shared" si="0"/>
        <v>13.475956384429722</v>
      </c>
      <c r="AA14" s="117">
        <f t="shared" si="0"/>
        <v>0</v>
      </c>
      <c r="AB14" s="117">
        <f t="shared" si="0"/>
        <v>0</v>
      </c>
      <c r="AC14" s="117">
        <f t="shared" si="0"/>
        <v>13.475956384429722</v>
      </c>
      <c r="AD14" s="117">
        <f t="shared" si="0"/>
        <v>0</v>
      </c>
    </row>
    <row r="15" spans="1:30" s="93" customFormat="1" ht="18" customHeight="1" x14ac:dyDescent="0.25">
      <c r="A15" s="119" t="s">
        <v>245</v>
      </c>
      <c r="B15" s="120" t="s">
        <v>330</v>
      </c>
      <c r="C15" s="171" t="s">
        <v>323</v>
      </c>
      <c r="D15" s="97">
        <v>2021</v>
      </c>
      <c r="E15" s="97">
        <v>2021</v>
      </c>
      <c r="F15" s="115">
        <f t="shared" ref="F15:F21" si="1">G15</f>
        <v>0.96065234876416017</v>
      </c>
      <c r="G15" s="115">
        <f>Z15</f>
        <v>0.96065234876416017</v>
      </c>
      <c r="H15" s="134">
        <v>43922</v>
      </c>
      <c r="I15" s="115">
        <f>Z15</f>
        <v>0.96065234876416017</v>
      </c>
      <c r="J15" s="115"/>
      <c r="K15" s="115">
        <f>L15+M15+N15+O15</f>
        <v>0.96065234876416017</v>
      </c>
      <c r="L15" s="115"/>
      <c r="M15" s="115"/>
      <c r="N15" s="169">
        <v>0.96065234876416017</v>
      </c>
      <c r="O15" s="115"/>
      <c r="P15" s="115">
        <f>Q15+R15+S15+T15</f>
        <v>0</v>
      </c>
      <c r="Q15" s="115"/>
      <c r="R15" s="115"/>
      <c r="S15" s="169"/>
      <c r="T15" s="115"/>
      <c r="U15" s="115">
        <f>V15+W15+X15+Y15</f>
        <v>0</v>
      </c>
      <c r="V15" s="115"/>
      <c r="W15" s="115"/>
      <c r="X15" s="169"/>
      <c r="Y15" s="115"/>
      <c r="Z15" s="115">
        <f>AA15+AB15+AC15+AD15</f>
        <v>0.96065234876416017</v>
      </c>
      <c r="AA15" s="115"/>
      <c r="AB15" s="115"/>
      <c r="AC15" s="115">
        <f>N15+S15+X15</f>
        <v>0.96065234876416017</v>
      </c>
      <c r="AD15" s="115"/>
    </row>
    <row r="16" spans="1:30" s="168" customFormat="1" ht="18" customHeight="1" x14ac:dyDescent="0.25">
      <c r="A16" s="119" t="s">
        <v>246</v>
      </c>
      <c r="B16" s="120" t="s">
        <v>310</v>
      </c>
      <c r="C16" s="179" t="s">
        <v>324</v>
      </c>
      <c r="D16" s="166">
        <v>2022</v>
      </c>
      <c r="E16" s="166">
        <v>2023</v>
      </c>
      <c r="F16" s="115">
        <f t="shared" si="1"/>
        <v>1.3914346793615961</v>
      </c>
      <c r="G16" s="115">
        <f t="shared" ref="G16:G18" si="2">Z16</f>
        <v>1.3914346793615961</v>
      </c>
      <c r="H16" s="134">
        <v>43922</v>
      </c>
      <c r="I16" s="115">
        <f t="shared" ref="I16:I18" si="3">Z16</f>
        <v>1.3914346793615961</v>
      </c>
      <c r="J16" s="115"/>
      <c r="K16" s="115">
        <f t="shared" ref="K16:K18" si="4">L16+M16+N16+O16</f>
        <v>0</v>
      </c>
      <c r="L16" s="115"/>
      <c r="M16" s="115"/>
      <c r="N16" s="169"/>
      <c r="O16" s="115"/>
      <c r="P16" s="115">
        <f t="shared" ref="P16:P18" si="5">Q16+R16+S16+T16</f>
        <v>1.0479265420083201</v>
      </c>
      <c r="Q16" s="115"/>
      <c r="R16" s="115"/>
      <c r="S16" s="169">
        <v>1.0479265420083201</v>
      </c>
      <c r="T16" s="115"/>
      <c r="U16" s="115">
        <f t="shared" ref="U16:U18" si="6">V16+W16+X16+Y16</f>
        <v>0.34350813735327601</v>
      </c>
      <c r="V16" s="115"/>
      <c r="W16" s="115"/>
      <c r="X16" s="169">
        <v>0.34350813735327601</v>
      </c>
      <c r="Y16" s="115"/>
      <c r="Z16" s="115">
        <f t="shared" ref="Z16:Z18" si="7">AA16+AB16+AC16+AD16</f>
        <v>1.3914346793615961</v>
      </c>
      <c r="AA16" s="115"/>
      <c r="AB16" s="115"/>
      <c r="AC16" s="115">
        <f t="shared" ref="AC16:AC18" si="8">N16+S16+X16</f>
        <v>1.3914346793615961</v>
      </c>
      <c r="AD16" s="115"/>
    </row>
    <row r="17" spans="1:30" s="168" customFormat="1" ht="18" customHeight="1" x14ac:dyDescent="0.25">
      <c r="A17" s="119" t="s">
        <v>312</v>
      </c>
      <c r="B17" s="120" t="s">
        <v>311</v>
      </c>
      <c r="C17" s="179" t="s">
        <v>325</v>
      </c>
      <c r="D17" s="179">
        <v>2022</v>
      </c>
      <c r="E17" s="179">
        <v>2023</v>
      </c>
      <c r="F17" s="115">
        <f t="shared" si="1"/>
        <v>0.96208861441483939</v>
      </c>
      <c r="G17" s="115">
        <f t="shared" si="2"/>
        <v>0.96208861441483939</v>
      </c>
      <c r="H17" s="134">
        <v>43922</v>
      </c>
      <c r="I17" s="115">
        <f t="shared" si="3"/>
        <v>0.96208861441483939</v>
      </c>
      <c r="J17" s="115"/>
      <c r="K17" s="115">
        <f t="shared" si="4"/>
        <v>0</v>
      </c>
      <c r="L17" s="115"/>
      <c r="M17" s="115"/>
      <c r="N17" s="169"/>
      <c r="O17" s="115"/>
      <c r="P17" s="115">
        <f t="shared" si="5"/>
        <v>0.67852537390421341</v>
      </c>
      <c r="Q17" s="115"/>
      <c r="R17" s="115"/>
      <c r="S17" s="169">
        <v>0.67852537390421341</v>
      </c>
      <c r="T17" s="115"/>
      <c r="U17" s="115">
        <f t="shared" si="6"/>
        <v>0.28356324051062598</v>
      </c>
      <c r="V17" s="115"/>
      <c r="W17" s="115"/>
      <c r="X17" s="169">
        <v>0.28356324051062598</v>
      </c>
      <c r="Y17" s="115"/>
      <c r="Z17" s="115">
        <f t="shared" si="7"/>
        <v>0.96208861441483939</v>
      </c>
      <c r="AA17" s="115"/>
      <c r="AB17" s="115"/>
      <c r="AC17" s="115">
        <f t="shared" si="8"/>
        <v>0.96208861441483939</v>
      </c>
      <c r="AD17" s="115"/>
    </row>
    <row r="18" spans="1:30" s="168" customFormat="1" ht="18" customHeight="1" x14ac:dyDescent="0.25">
      <c r="A18" s="119" t="s">
        <v>313</v>
      </c>
      <c r="B18" s="120" t="s">
        <v>315</v>
      </c>
      <c r="C18" s="179" t="s">
        <v>326</v>
      </c>
      <c r="D18" s="166">
        <v>2022</v>
      </c>
      <c r="E18" s="166">
        <v>2022</v>
      </c>
      <c r="F18" s="115">
        <f t="shared" si="1"/>
        <v>2.3443714022809603</v>
      </c>
      <c r="G18" s="115">
        <f t="shared" si="2"/>
        <v>2.3443714022809603</v>
      </c>
      <c r="H18" s="134">
        <v>43922</v>
      </c>
      <c r="I18" s="115">
        <f t="shared" si="3"/>
        <v>2.3443714022809603</v>
      </c>
      <c r="J18" s="115"/>
      <c r="K18" s="115">
        <f t="shared" si="4"/>
        <v>0</v>
      </c>
      <c r="L18" s="115"/>
      <c r="M18" s="115"/>
      <c r="N18" s="169"/>
      <c r="O18" s="115"/>
      <c r="P18" s="115">
        <f t="shared" si="5"/>
        <v>2.3443714022809603</v>
      </c>
      <c r="Q18" s="115"/>
      <c r="R18" s="115"/>
      <c r="S18" s="169">
        <v>2.3443714022809603</v>
      </c>
      <c r="T18" s="115"/>
      <c r="U18" s="115">
        <f t="shared" si="6"/>
        <v>0</v>
      </c>
      <c r="V18" s="115"/>
      <c r="W18" s="115"/>
      <c r="X18" s="169"/>
      <c r="Y18" s="115"/>
      <c r="Z18" s="115">
        <f t="shared" si="7"/>
        <v>2.3443714022809603</v>
      </c>
      <c r="AA18" s="115"/>
      <c r="AB18" s="115"/>
      <c r="AC18" s="115">
        <f t="shared" si="8"/>
        <v>2.3443714022809603</v>
      </c>
      <c r="AD18" s="115"/>
    </row>
    <row r="19" spans="1:30" s="168" customFormat="1" x14ac:dyDescent="0.25">
      <c r="A19" s="119" t="s">
        <v>345</v>
      </c>
      <c r="B19" s="120" t="s">
        <v>342</v>
      </c>
      <c r="C19" s="166" t="s">
        <v>331</v>
      </c>
      <c r="D19" s="166">
        <v>2021</v>
      </c>
      <c r="E19" s="180">
        <v>2021</v>
      </c>
      <c r="F19" s="115">
        <v>0.20995124015923206</v>
      </c>
      <c r="G19" s="115">
        <f t="shared" ref="G19:G25" si="9">Z19</f>
        <v>0.20995124015923206</v>
      </c>
      <c r="H19" s="134">
        <v>43922</v>
      </c>
      <c r="I19" s="115">
        <f t="shared" ref="I19:I21" si="10">Z19</f>
        <v>0.20995124015923206</v>
      </c>
      <c r="J19" s="115"/>
      <c r="K19" s="115">
        <f t="shared" ref="K19:K21" si="11">L19+M19+N19+O19</f>
        <v>0</v>
      </c>
      <c r="L19" s="115"/>
      <c r="M19" s="115"/>
      <c r="N19" s="169"/>
      <c r="O19" s="115"/>
      <c r="P19" s="115">
        <f t="shared" ref="P19:P21" si="12">Q19+R19+S19+T19</f>
        <v>0.20995124015923206</v>
      </c>
      <c r="Q19" s="115"/>
      <c r="R19" s="115"/>
      <c r="S19" s="169">
        <v>0.20995124015923206</v>
      </c>
      <c r="T19" s="115"/>
      <c r="U19" s="115">
        <f t="shared" ref="U19:U21" si="13">V19+W19+X19+Y19</f>
        <v>0</v>
      </c>
      <c r="V19" s="115"/>
      <c r="W19" s="115"/>
      <c r="X19" s="169"/>
      <c r="Y19" s="115"/>
      <c r="Z19" s="115">
        <f t="shared" ref="Z19:Z21" si="14">AA19+AB19+AC19+AD19</f>
        <v>0.20995124015923206</v>
      </c>
      <c r="AA19" s="115"/>
      <c r="AB19" s="115"/>
      <c r="AC19" s="115">
        <f t="shared" ref="AC19:AC21" si="15">N19+S19+X19</f>
        <v>0.20995124015923206</v>
      </c>
      <c r="AD19" s="115"/>
    </row>
    <row r="20" spans="1:30" s="168" customFormat="1" ht="31.5" x14ac:dyDescent="0.25">
      <c r="A20" s="119" t="s">
        <v>346</v>
      </c>
      <c r="B20" s="120" t="s">
        <v>343</v>
      </c>
      <c r="C20" s="180" t="s">
        <v>332</v>
      </c>
      <c r="D20" s="180">
        <v>2021</v>
      </c>
      <c r="E20" s="180">
        <v>2021</v>
      </c>
      <c r="F20" s="115">
        <f t="shared" si="1"/>
        <v>0.38502127557836807</v>
      </c>
      <c r="G20" s="115">
        <f t="shared" si="9"/>
        <v>0.38502127557836807</v>
      </c>
      <c r="H20" s="134">
        <v>43922</v>
      </c>
      <c r="I20" s="115">
        <f t="shared" si="10"/>
        <v>0.38502127557836807</v>
      </c>
      <c r="J20" s="115"/>
      <c r="K20" s="115">
        <f t="shared" si="11"/>
        <v>0</v>
      </c>
      <c r="L20" s="115"/>
      <c r="M20" s="115"/>
      <c r="N20" s="169"/>
      <c r="O20" s="115"/>
      <c r="P20" s="115">
        <f t="shared" si="12"/>
        <v>0.38502127557836807</v>
      </c>
      <c r="Q20" s="115"/>
      <c r="R20" s="115"/>
      <c r="S20" s="169">
        <v>0.38502127557836807</v>
      </c>
      <c r="T20" s="115"/>
      <c r="U20" s="115">
        <f t="shared" si="13"/>
        <v>0</v>
      </c>
      <c r="V20" s="115"/>
      <c r="W20" s="115"/>
      <c r="X20" s="169"/>
      <c r="Y20" s="115"/>
      <c r="Z20" s="115">
        <f t="shared" si="14"/>
        <v>0.38502127557836807</v>
      </c>
      <c r="AA20" s="115"/>
      <c r="AB20" s="115"/>
      <c r="AC20" s="115">
        <f t="shared" si="15"/>
        <v>0.38502127557836807</v>
      </c>
      <c r="AD20" s="115"/>
    </row>
    <row r="21" spans="1:30" s="168" customFormat="1" ht="31.5" x14ac:dyDescent="0.25">
      <c r="A21" s="119" t="s">
        <v>347</v>
      </c>
      <c r="B21" s="120" t="s">
        <v>344</v>
      </c>
      <c r="C21" s="180" t="s">
        <v>333</v>
      </c>
      <c r="D21" s="180">
        <v>2021</v>
      </c>
      <c r="E21" s="180">
        <v>2021</v>
      </c>
      <c r="F21" s="115">
        <f t="shared" si="1"/>
        <v>1.3216818680299522</v>
      </c>
      <c r="G21" s="115">
        <f t="shared" si="9"/>
        <v>1.3216818680299522</v>
      </c>
      <c r="H21" s="134">
        <v>43922</v>
      </c>
      <c r="I21" s="115">
        <f t="shared" si="10"/>
        <v>1.3216818680299522</v>
      </c>
      <c r="J21" s="115"/>
      <c r="K21" s="115">
        <f t="shared" si="11"/>
        <v>0</v>
      </c>
      <c r="L21" s="115"/>
      <c r="M21" s="115"/>
      <c r="N21" s="169"/>
      <c r="O21" s="115"/>
      <c r="P21" s="115">
        <f t="shared" si="12"/>
        <v>1.3216818680299522</v>
      </c>
      <c r="Q21" s="115"/>
      <c r="R21" s="115"/>
      <c r="S21" s="169">
        <v>1.3216818680299522</v>
      </c>
      <c r="T21" s="115"/>
      <c r="U21" s="115">
        <f t="shared" si="13"/>
        <v>0</v>
      </c>
      <c r="V21" s="115"/>
      <c r="W21" s="115"/>
      <c r="X21" s="169"/>
      <c r="Y21" s="115"/>
      <c r="Z21" s="115">
        <f t="shared" si="14"/>
        <v>1.3216818680299522</v>
      </c>
      <c r="AA21" s="115"/>
      <c r="AB21" s="115"/>
      <c r="AC21" s="115">
        <f t="shared" si="15"/>
        <v>1.3216818680299522</v>
      </c>
      <c r="AD21" s="115"/>
    </row>
    <row r="22" spans="1:30" s="182" customFormat="1" ht="17.25" customHeight="1" x14ac:dyDescent="0.25">
      <c r="A22" s="119" t="s">
        <v>348</v>
      </c>
      <c r="B22" s="120" t="s">
        <v>338</v>
      </c>
      <c r="C22" s="180" t="s">
        <v>334</v>
      </c>
      <c r="D22" s="180">
        <v>2022</v>
      </c>
      <c r="E22" s="180">
        <v>2022</v>
      </c>
      <c r="F22" s="115">
        <f t="shared" ref="F22:F25" si="16">G22</f>
        <v>0.64748147253694299</v>
      </c>
      <c r="G22" s="115">
        <f t="shared" si="9"/>
        <v>0.64748147253694299</v>
      </c>
      <c r="H22" s="134">
        <v>43922</v>
      </c>
      <c r="I22" s="115">
        <f t="shared" ref="I22:I25" si="17">Z22</f>
        <v>0.64748147253694299</v>
      </c>
      <c r="J22" s="115"/>
      <c r="K22" s="115">
        <f t="shared" ref="K22:K25" si="18">L22+M22+N22+O22</f>
        <v>0</v>
      </c>
      <c r="L22" s="115"/>
      <c r="M22" s="115"/>
      <c r="N22" s="169"/>
      <c r="O22" s="115"/>
      <c r="P22" s="115">
        <f t="shared" ref="P22:P25" si="19">Q22+R22+S22+T22</f>
        <v>0</v>
      </c>
      <c r="Q22" s="115"/>
      <c r="R22" s="115"/>
      <c r="S22" s="169"/>
      <c r="T22" s="115"/>
      <c r="U22" s="115">
        <f t="shared" ref="U22:U25" si="20">V22+W22+X22+Y22</f>
        <v>0.64748147253694299</v>
      </c>
      <c r="V22" s="115"/>
      <c r="W22" s="115"/>
      <c r="X22" s="169">
        <v>0.64748147253694299</v>
      </c>
      <c r="Y22" s="115"/>
      <c r="Z22" s="115">
        <f t="shared" ref="Z22:Z25" si="21">AA22+AB22+AC22+AD22</f>
        <v>0.64748147253694299</v>
      </c>
      <c r="AA22" s="115"/>
      <c r="AB22" s="115"/>
      <c r="AC22" s="115">
        <f t="shared" ref="AC22:AC25" si="22">N22+S22+X22</f>
        <v>0.64748147253694299</v>
      </c>
      <c r="AD22" s="115"/>
    </row>
    <row r="23" spans="1:30" s="182" customFormat="1" ht="17.25" customHeight="1" x14ac:dyDescent="0.25">
      <c r="A23" s="119" t="s">
        <v>349</v>
      </c>
      <c r="B23" s="120" t="s">
        <v>339</v>
      </c>
      <c r="C23" s="180" t="s">
        <v>335</v>
      </c>
      <c r="D23" s="180">
        <v>2022</v>
      </c>
      <c r="E23" s="180">
        <v>2022</v>
      </c>
      <c r="F23" s="115">
        <f t="shared" si="16"/>
        <v>0.40623190956195099</v>
      </c>
      <c r="G23" s="115">
        <f t="shared" si="9"/>
        <v>0.40623190956195099</v>
      </c>
      <c r="H23" s="134">
        <v>43922</v>
      </c>
      <c r="I23" s="115">
        <f t="shared" si="17"/>
        <v>0.40623190956195099</v>
      </c>
      <c r="J23" s="115"/>
      <c r="K23" s="115">
        <f t="shared" si="18"/>
        <v>0</v>
      </c>
      <c r="L23" s="115"/>
      <c r="M23" s="115"/>
      <c r="N23" s="169"/>
      <c r="O23" s="115"/>
      <c r="P23" s="115">
        <f t="shared" si="19"/>
        <v>0</v>
      </c>
      <c r="Q23" s="115"/>
      <c r="R23" s="115"/>
      <c r="S23" s="169"/>
      <c r="T23" s="115"/>
      <c r="U23" s="115">
        <f t="shared" si="20"/>
        <v>0.40623190956195099</v>
      </c>
      <c r="V23" s="115"/>
      <c r="W23" s="115"/>
      <c r="X23" s="169">
        <v>0.40623190956195099</v>
      </c>
      <c r="Y23" s="115"/>
      <c r="Z23" s="115">
        <f t="shared" si="21"/>
        <v>0.40623190956195099</v>
      </c>
      <c r="AA23" s="115"/>
      <c r="AB23" s="115"/>
      <c r="AC23" s="115">
        <f t="shared" si="22"/>
        <v>0.40623190956195099</v>
      </c>
      <c r="AD23" s="115"/>
    </row>
    <row r="24" spans="1:30" s="182" customFormat="1" ht="17.25" customHeight="1" x14ac:dyDescent="0.25">
      <c r="A24" s="119" t="s">
        <v>350</v>
      </c>
      <c r="B24" s="120" t="s">
        <v>340</v>
      </c>
      <c r="C24" s="180" t="s">
        <v>336</v>
      </c>
      <c r="D24" s="180">
        <v>2022</v>
      </c>
      <c r="E24" s="180">
        <v>2022</v>
      </c>
      <c r="F24" s="115">
        <f t="shared" si="16"/>
        <v>2.1948739681624247</v>
      </c>
      <c r="G24" s="115">
        <f t="shared" si="9"/>
        <v>2.1948739681624247</v>
      </c>
      <c r="H24" s="134">
        <v>43922</v>
      </c>
      <c r="I24" s="115">
        <f t="shared" si="17"/>
        <v>2.1948739681624247</v>
      </c>
      <c r="J24" s="115"/>
      <c r="K24" s="115">
        <f t="shared" si="18"/>
        <v>0</v>
      </c>
      <c r="L24" s="115"/>
      <c r="M24" s="115"/>
      <c r="N24" s="169"/>
      <c r="O24" s="115"/>
      <c r="P24" s="115">
        <f t="shared" si="19"/>
        <v>0</v>
      </c>
      <c r="Q24" s="115"/>
      <c r="R24" s="115"/>
      <c r="S24" s="169"/>
      <c r="T24" s="115"/>
      <c r="U24" s="115">
        <f t="shared" si="20"/>
        <v>2.1948739681624247</v>
      </c>
      <c r="V24" s="115"/>
      <c r="W24" s="115"/>
      <c r="X24" s="169">
        <v>2.1948739681624247</v>
      </c>
      <c r="Y24" s="115"/>
      <c r="Z24" s="115">
        <f t="shared" si="21"/>
        <v>2.1948739681624247</v>
      </c>
      <c r="AA24" s="115"/>
      <c r="AB24" s="115"/>
      <c r="AC24" s="115">
        <f t="shared" si="22"/>
        <v>2.1948739681624247</v>
      </c>
      <c r="AD24" s="115"/>
    </row>
    <row r="25" spans="1:30" s="182" customFormat="1" ht="17.25" customHeight="1" x14ac:dyDescent="0.25">
      <c r="A25" s="119" t="s">
        <v>351</v>
      </c>
      <c r="B25" s="120" t="s">
        <v>341</v>
      </c>
      <c r="C25" s="180" t="s">
        <v>337</v>
      </c>
      <c r="D25" s="180">
        <v>2022</v>
      </c>
      <c r="E25" s="180">
        <v>2022</v>
      </c>
      <c r="F25" s="115">
        <f t="shared" si="16"/>
        <v>2.6521676055792942</v>
      </c>
      <c r="G25" s="115">
        <f t="shared" si="9"/>
        <v>2.6521676055792942</v>
      </c>
      <c r="H25" s="134">
        <v>43922</v>
      </c>
      <c r="I25" s="115">
        <f t="shared" si="17"/>
        <v>2.6521676055792942</v>
      </c>
      <c r="J25" s="115"/>
      <c r="K25" s="115">
        <f t="shared" si="18"/>
        <v>0</v>
      </c>
      <c r="L25" s="115"/>
      <c r="M25" s="115"/>
      <c r="N25" s="169"/>
      <c r="O25" s="115"/>
      <c r="P25" s="115">
        <f t="shared" si="19"/>
        <v>0</v>
      </c>
      <c r="Q25" s="115"/>
      <c r="R25" s="115"/>
      <c r="S25" s="169"/>
      <c r="T25" s="115"/>
      <c r="U25" s="115">
        <f t="shared" si="20"/>
        <v>2.6521676055792942</v>
      </c>
      <c r="V25" s="115"/>
      <c r="W25" s="115"/>
      <c r="X25" s="169">
        <v>2.6521676055792942</v>
      </c>
      <c r="Y25" s="115"/>
      <c r="Z25" s="115">
        <f t="shared" si="21"/>
        <v>2.6521676055792942</v>
      </c>
      <c r="AA25" s="115"/>
      <c r="AB25" s="115"/>
      <c r="AC25" s="115">
        <f t="shared" si="22"/>
        <v>2.6521676055792942</v>
      </c>
      <c r="AD25" s="115"/>
    </row>
    <row r="26" spans="1:30" s="168" customFormat="1" x14ac:dyDescent="0.25">
      <c r="A26" s="119"/>
      <c r="B26" s="120"/>
      <c r="C26" s="166"/>
      <c r="D26" s="166"/>
      <c r="E26" s="166"/>
      <c r="F26" s="115"/>
      <c r="G26" s="115"/>
      <c r="H26" s="134"/>
      <c r="I26" s="115"/>
      <c r="J26" s="115"/>
      <c r="K26" s="115"/>
      <c r="L26" s="115"/>
      <c r="M26" s="115"/>
      <c r="N26" s="169"/>
      <c r="O26" s="115"/>
      <c r="P26" s="115"/>
      <c r="Q26" s="115"/>
      <c r="R26" s="115"/>
      <c r="S26" s="169"/>
      <c r="T26" s="115"/>
      <c r="U26" s="115"/>
      <c r="V26" s="115"/>
      <c r="W26" s="115"/>
      <c r="X26" s="169"/>
      <c r="Y26" s="115"/>
      <c r="Z26" s="115"/>
      <c r="AA26" s="115"/>
      <c r="AB26" s="115"/>
      <c r="AC26" s="115"/>
      <c r="AD26" s="115"/>
    </row>
    <row r="27" spans="1:30" s="93" customFormat="1" ht="19.5" customHeight="1" x14ac:dyDescent="0.25">
      <c r="A27" s="121">
        <v>2</v>
      </c>
      <c r="B27" s="122" t="s">
        <v>319</v>
      </c>
      <c r="C27" s="97"/>
      <c r="D27" s="97"/>
      <c r="E27" s="97"/>
      <c r="F27" s="117">
        <f>SUM(F28:F29)</f>
        <v>1902.2420845973299</v>
      </c>
      <c r="G27" s="117">
        <f>SUM(G28:G29)</f>
        <v>2018.5828365024045</v>
      </c>
      <c r="H27" s="97"/>
      <c r="I27" s="117">
        <f t="shared" ref="I27:AD27" si="23">SUM(I28:I29)</f>
        <v>2018.5828365024045</v>
      </c>
      <c r="J27" s="117">
        <f t="shared" si="23"/>
        <v>0</v>
      </c>
      <c r="K27" s="117">
        <f t="shared" si="23"/>
        <v>1051.3723523766023</v>
      </c>
      <c r="L27" s="117">
        <f t="shared" si="23"/>
        <v>0</v>
      </c>
      <c r="M27" s="117">
        <f t="shared" si="23"/>
        <v>0</v>
      </c>
      <c r="N27" s="117">
        <f t="shared" si="23"/>
        <v>1051.3723523766023</v>
      </c>
      <c r="O27" s="117">
        <f t="shared" si="23"/>
        <v>0</v>
      </c>
      <c r="P27" s="117">
        <f t="shared" si="23"/>
        <v>730.41061690144147</v>
      </c>
      <c r="Q27" s="117">
        <f t="shared" si="23"/>
        <v>0</v>
      </c>
      <c r="R27" s="117">
        <f t="shared" si="23"/>
        <v>0</v>
      </c>
      <c r="S27" s="117">
        <f t="shared" si="23"/>
        <v>730.41061690144147</v>
      </c>
      <c r="T27" s="117">
        <f t="shared" si="23"/>
        <v>0</v>
      </c>
      <c r="U27" s="117">
        <f t="shared" si="23"/>
        <v>236.79986722436067</v>
      </c>
      <c r="V27" s="117">
        <f t="shared" si="23"/>
        <v>0</v>
      </c>
      <c r="W27" s="117">
        <f t="shared" si="23"/>
        <v>0</v>
      </c>
      <c r="X27" s="117">
        <f t="shared" si="23"/>
        <v>236.79986722436067</v>
      </c>
      <c r="Y27" s="117">
        <f t="shared" si="23"/>
        <v>0</v>
      </c>
      <c r="Z27" s="117">
        <f t="shared" si="23"/>
        <v>2018.5828365024045</v>
      </c>
      <c r="AA27" s="117">
        <f t="shared" si="23"/>
        <v>0</v>
      </c>
      <c r="AB27" s="117">
        <f t="shared" si="23"/>
        <v>0</v>
      </c>
      <c r="AC27" s="117">
        <f t="shared" si="23"/>
        <v>2018.5828365024045</v>
      </c>
      <c r="AD27" s="117">
        <f t="shared" si="23"/>
        <v>0</v>
      </c>
    </row>
    <row r="28" spans="1:30" s="93" customFormat="1" ht="31.5" x14ac:dyDescent="0.25">
      <c r="A28" s="119" t="s">
        <v>247</v>
      </c>
      <c r="B28" s="120" t="s">
        <v>314</v>
      </c>
      <c r="C28" s="179" t="s">
        <v>327</v>
      </c>
      <c r="D28" s="156">
        <v>2021</v>
      </c>
      <c r="E28" s="156">
        <v>2023</v>
      </c>
      <c r="F28" s="115">
        <v>1902.2420845973299</v>
      </c>
      <c r="G28" s="115">
        <f t="shared" ref="G28" si="24">Z28</f>
        <v>2018.5828365024045</v>
      </c>
      <c r="H28" s="134">
        <v>43922</v>
      </c>
      <c r="I28" s="115">
        <f>Z28</f>
        <v>2018.5828365024045</v>
      </c>
      <c r="J28" s="115"/>
      <c r="K28" s="115">
        <f t="shared" ref="K28:K31" si="25">L28+M28+N28+O28</f>
        <v>1051.3723523766023</v>
      </c>
      <c r="L28" s="115"/>
      <c r="M28" s="115"/>
      <c r="N28" s="169">
        <v>1051.3723523766023</v>
      </c>
      <c r="O28" s="115"/>
      <c r="P28" s="115">
        <f t="shared" ref="P28:P31" si="26">Q28+R28+S28+T28</f>
        <v>730.41061690144147</v>
      </c>
      <c r="Q28" s="115"/>
      <c r="R28" s="115"/>
      <c r="S28" s="169">
        <v>730.41061690144147</v>
      </c>
      <c r="T28" s="115"/>
      <c r="U28" s="115">
        <f t="shared" ref="U28:U31" si="27">V28+W28+X28+Y28</f>
        <v>236.79986722436067</v>
      </c>
      <c r="V28" s="115"/>
      <c r="W28" s="115"/>
      <c r="X28" s="169">
        <v>236.79986722436067</v>
      </c>
      <c r="Y28" s="115"/>
      <c r="Z28" s="115">
        <f t="shared" ref="Z28:Z31" si="28">AA28+AB28+AC28+AD28</f>
        <v>2018.5828365024045</v>
      </c>
      <c r="AA28" s="115"/>
      <c r="AB28" s="115"/>
      <c r="AC28" s="115">
        <f>N28+S28+X28</f>
        <v>2018.5828365024045</v>
      </c>
      <c r="AD28" s="115"/>
    </row>
    <row r="29" spans="1:30" s="93" customFormat="1" x14ac:dyDescent="0.25">
      <c r="A29" s="119"/>
      <c r="B29" s="120"/>
      <c r="C29" s="164"/>
      <c r="D29" s="156"/>
      <c r="E29" s="156"/>
      <c r="F29" s="115"/>
      <c r="G29" s="115"/>
      <c r="H29" s="134"/>
      <c r="I29" s="115"/>
      <c r="J29" s="115"/>
      <c r="K29" s="115"/>
      <c r="L29" s="115"/>
      <c r="M29" s="115"/>
      <c r="N29" s="169"/>
      <c r="O29" s="115"/>
      <c r="P29" s="115"/>
      <c r="Q29" s="115"/>
      <c r="R29" s="115"/>
      <c r="S29" s="169"/>
      <c r="T29" s="115"/>
      <c r="U29" s="115"/>
      <c r="V29" s="115"/>
      <c r="W29" s="115"/>
      <c r="X29" s="169"/>
      <c r="Y29" s="115"/>
      <c r="Z29" s="115"/>
      <c r="AA29" s="115"/>
      <c r="AB29" s="115"/>
      <c r="AC29" s="115"/>
      <c r="AD29" s="115"/>
    </row>
    <row r="30" spans="1:30" s="93" customFormat="1" ht="19.5" customHeight="1" outlineLevel="1" x14ac:dyDescent="0.25">
      <c r="A30" s="118">
        <v>3</v>
      </c>
      <c r="B30" s="122" t="s">
        <v>320</v>
      </c>
      <c r="C30" s="97"/>
      <c r="D30" s="97"/>
      <c r="E30" s="97"/>
      <c r="F30" s="117">
        <f>SUM(F31:F35)</f>
        <v>243.95269171764113</v>
      </c>
      <c r="G30" s="117">
        <f>SUM(G31:G35)</f>
        <v>243.95269171764113</v>
      </c>
      <c r="H30" s="97"/>
      <c r="I30" s="117">
        <f t="shared" ref="I30:AD30" si="29">SUM(I31:I35)</f>
        <v>243.95269171764113</v>
      </c>
      <c r="J30" s="117">
        <f t="shared" si="29"/>
        <v>0</v>
      </c>
      <c r="K30" s="117">
        <f t="shared" si="29"/>
        <v>236.73643292666668</v>
      </c>
      <c r="L30" s="117">
        <f t="shared" si="29"/>
        <v>0</v>
      </c>
      <c r="M30" s="117">
        <f t="shared" si="29"/>
        <v>0</v>
      </c>
      <c r="N30" s="117">
        <f t="shared" si="29"/>
        <v>236.73643292666668</v>
      </c>
      <c r="O30" s="117">
        <f t="shared" si="29"/>
        <v>0</v>
      </c>
      <c r="P30" s="117">
        <f t="shared" si="29"/>
        <v>6.8144590008000003</v>
      </c>
      <c r="Q30" s="117">
        <f t="shared" si="29"/>
        <v>0</v>
      </c>
      <c r="R30" s="117">
        <f t="shared" si="29"/>
        <v>0</v>
      </c>
      <c r="S30" s="117">
        <f t="shared" si="29"/>
        <v>6.8144590008000003</v>
      </c>
      <c r="T30" s="117">
        <f t="shared" si="29"/>
        <v>0</v>
      </c>
      <c r="U30" s="117">
        <f t="shared" si="29"/>
        <v>0.4017997901744641</v>
      </c>
      <c r="V30" s="117">
        <f t="shared" si="29"/>
        <v>0</v>
      </c>
      <c r="W30" s="117">
        <f t="shared" si="29"/>
        <v>0</v>
      </c>
      <c r="X30" s="117">
        <f t="shared" si="29"/>
        <v>0.4017997901744641</v>
      </c>
      <c r="Y30" s="117">
        <f t="shared" si="29"/>
        <v>0</v>
      </c>
      <c r="Z30" s="117">
        <f t="shared" si="29"/>
        <v>243.95269171764113</v>
      </c>
      <c r="AA30" s="117">
        <f t="shared" si="29"/>
        <v>0</v>
      </c>
      <c r="AB30" s="117">
        <f t="shared" si="29"/>
        <v>0</v>
      </c>
      <c r="AC30" s="117">
        <f t="shared" si="29"/>
        <v>243.95269171764113</v>
      </c>
      <c r="AD30" s="117">
        <f t="shared" si="29"/>
        <v>0</v>
      </c>
    </row>
    <row r="31" spans="1:30" s="151" customFormat="1" ht="17.25" customHeight="1" outlineLevel="1" x14ac:dyDescent="0.25">
      <c r="A31" s="119" t="s">
        <v>283</v>
      </c>
      <c r="B31" s="120" t="s">
        <v>329</v>
      </c>
      <c r="C31" s="171" t="s">
        <v>328</v>
      </c>
      <c r="D31" s="180">
        <v>2021</v>
      </c>
      <c r="E31" s="180">
        <v>2021</v>
      </c>
      <c r="F31" s="115">
        <f>G31</f>
        <v>2.161829</v>
      </c>
      <c r="G31" s="115">
        <f t="shared" ref="G31:G34" si="30">Z31</f>
        <v>2.161829</v>
      </c>
      <c r="H31" s="134">
        <v>43922</v>
      </c>
      <c r="I31" s="115">
        <f t="shared" ref="I31" si="31">Z31</f>
        <v>2.161829</v>
      </c>
      <c r="J31" s="115"/>
      <c r="K31" s="115">
        <f t="shared" si="25"/>
        <v>2.161829</v>
      </c>
      <c r="L31" s="115"/>
      <c r="M31" s="115"/>
      <c r="N31" s="169">
        <v>2.161829</v>
      </c>
      <c r="O31" s="115"/>
      <c r="P31" s="115">
        <f t="shared" si="26"/>
        <v>0</v>
      </c>
      <c r="Q31" s="115"/>
      <c r="R31" s="115"/>
      <c r="S31" s="169"/>
      <c r="T31" s="115"/>
      <c r="U31" s="115">
        <f t="shared" si="27"/>
        <v>0</v>
      </c>
      <c r="V31" s="115"/>
      <c r="W31" s="115"/>
      <c r="X31" s="169"/>
      <c r="Y31" s="115"/>
      <c r="Z31" s="115">
        <f t="shared" si="28"/>
        <v>2.161829</v>
      </c>
      <c r="AA31" s="115"/>
      <c r="AB31" s="115"/>
      <c r="AC31" s="115">
        <f>N31+S31+X31</f>
        <v>2.161829</v>
      </c>
      <c r="AD31" s="115"/>
    </row>
    <row r="32" spans="1:30" s="173" customFormat="1" ht="17.25" customHeight="1" outlineLevel="1" x14ac:dyDescent="0.25">
      <c r="A32" s="119" t="s">
        <v>316</v>
      </c>
      <c r="B32" s="120" t="s">
        <v>357</v>
      </c>
      <c r="C32" s="180" t="s">
        <v>352</v>
      </c>
      <c r="D32" s="180">
        <v>2021</v>
      </c>
      <c r="E32" s="180">
        <v>2021</v>
      </c>
      <c r="F32" s="115">
        <f t="shared" ref="F32:F34" si="32">G32</f>
        <v>225.77500000000001</v>
      </c>
      <c r="G32" s="115">
        <f t="shared" si="30"/>
        <v>225.77500000000001</v>
      </c>
      <c r="H32" s="134">
        <v>43922</v>
      </c>
      <c r="I32" s="115">
        <f t="shared" ref="I32" si="33">Z32</f>
        <v>225.77500000000001</v>
      </c>
      <c r="J32" s="115"/>
      <c r="K32" s="115">
        <f t="shared" ref="K32" si="34">L32+M32+N32+O32</f>
        <v>225.77500000000001</v>
      </c>
      <c r="L32" s="115"/>
      <c r="M32" s="115"/>
      <c r="N32" s="169">
        <v>225.77500000000001</v>
      </c>
      <c r="O32" s="115"/>
      <c r="P32" s="115">
        <f t="shared" ref="P32" si="35">Q32+R32+S32+T32</f>
        <v>0</v>
      </c>
      <c r="Q32" s="115"/>
      <c r="R32" s="115"/>
      <c r="S32" s="169"/>
      <c r="T32" s="115"/>
      <c r="U32" s="115">
        <f t="shared" ref="U32" si="36">V32+W32+X32+Y32</f>
        <v>0</v>
      </c>
      <c r="V32" s="115"/>
      <c r="W32" s="115"/>
      <c r="X32" s="169"/>
      <c r="Y32" s="115"/>
      <c r="Z32" s="115">
        <f t="shared" ref="Z32" si="37">AA32+AB32+AC32+AD32</f>
        <v>225.77500000000001</v>
      </c>
      <c r="AA32" s="115"/>
      <c r="AB32" s="115"/>
      <c r="AC32" s="115">
        <f t="shared" ref="AC32" si="38">N32+S32+X32</f>
        <v>225.77500000000001</v>
      </c>
      <c r="AD32" s="115"/>
    </row>
    <row r="33" spans="1:30" s="168" customFormat="1" ht="17.25" customHeight="1" outlineLevel="1" x14ac:dyDescent="0.25">
      <c r="A33" s="119" t="s">
        <v>317</v>
      </c>
      <c r="B33" s="120" t="s">
        <v>354</v>
      </c>
      <c r="C33" s="180" t="s">
        <v>355</v>
      </c>
      <c r="D33" s="166">
        <v>2021</v>
      </c>
      <c r="E33" s="166">
        <v>2022</v>
      </c>
      <c r="F33" s="115">
        <f t="shared" si="32"/>
        <v>9.6704665199999997</v>
      </c>
      <c r="G33" s="115">
        <f t="shared" si="30"/>
        <v>9.6704665199999997</v>
      </c>
      <c r="H33" s="134">
        <v>43922</v>
      </c>
      <c r="I33" s="115">
        <f t="shared" ref="I33:I34" si="39">Z33</f>
        <v>9.6704665199999997</v>
      </c>
      <c r="J33" s="115"/>
      <c r="K33" s="115">
        <f t="shared" ref="K33:K34" si="40">L33+M33+N33+O33</f>
        <v>4.8352332599999999</v>
      </c>
      <c r="L33" s="115"/>
      <c r="M33" s="115"/>
      <c r="N33" s="169">
        <v>4.8352332599999999</v>
      </c>
      <c r="O33" s="115"/>
      <c r="P33" s="115">
        <f t="shared" ref="P33:P34" si="41">Q33+R33+S33+T33</f>
        <v>4.8352332599999999</v>
      </c>
      <c r="Q33" s="115"/>
      <c r="R33" s="115"/>
      <c r="S33" s="169">
        <v>4.8352332599999999</v>
      </c>
      <c r="T33" s="115"/>
      <c r="U33" s="115">
        <f t="shared" ref="U33:U34" si="42">V33+W33+X33+Y33</f>
        <v>0</v>
      </c>
      <c r="V33" s="115"/>
      <c r="W33" s="115"/>
      <c r="X33" s="169"/>
      <c r="Y33" s="115"/>
      <c r="Z33" s="115">
        <f t="shared" ref="Z33:Z34" si="43">AA33+AB33+AC33+AD33</f>
        <v>9.6704665199999997</v>
      </c>
      <c r="AA33" s="115"/>
      <c r="AB33" s="115"/>
      <c r="AC33" s="115">
        <f t="shared" ref="AC33:AC34" si="44">N33+S33+X33</f>
        <v>9.6704665199999997</v>
      </c>
      <c r="AD33" s="115"/>
    </row>
    <row r="34" spans="1:30" s="168" customFormat="1" ht="17.25" customHeight="1" outlineLevel="1" x14ac:dyDescent="0.25">
      <c r="A34" s="119" t="s">
        <v>248</v>
      </c>
      <c r="B34" s="120" t="s">
        <v>353</v>
      </c>
      <c r="C34" s="180" t="s">
        <v>356</v>
      </c>
      <c r="D34" s="166">
        <v>2021</v>
      </c>
      <c r="E34" s="166">
        <v>2023</v>
      </c>
      <c r="F34" s="115">
        <f t="shared" si="32"/>
        <v>6.3453961976411319</v>
      </c>
      <c r="G34" s="115">
        <f t="shared" si="30"/>
        <v>6.3453961976411319</v>
      </c>
      <c r="H34" s="134">
        <v>43922</v>
      </c>
      <c r="I34" s="115">
        <f t="shared" si="39"/>
        <v>6.3453961976411319</v>
      </c>
      <c r="J34" s="115"/>
      <c r="K34" s="115">
        <f t="shared" si="40"/>
        <v>3.9643706666666674</v>
      </c>
      <c r="L34" s="115"/>
      <c r="M34" s="115"/>
      <c r="N34" s="169">
        <v>3.9643706666666674</v>
      </c>
      <c r="O34" s="115"/>
      <c r="P34" s="115">
        <f t="shared" si="41"/>
        <v>1.9792257408000002</v>
      </c>
      <c r="Q34" s="115"/>
      <c r="R34" s="115"/>
      <c r="S34" s="169">
        <v>1.9792257408000002</v>
      </c>
      <c r="T34" s="115"/>
      <c r="U34" s="115">
        <f t="shared" si="42"/>
        <v>0.4017997901744641</v>
      </c>
      <c r="V34" s="115"/>
      <c r="W34" s="115"/>
      <c r="X34" s="169">
        <v>0.4017997901744641</v>
      </c>
      <c r="Y34" s="115"/>
      <c r="Z34" s="115">
        <f t="shared" si="43"/>
        <v>6.3453961976411319</v>
      </c>
      <c r="AA34" s="115"/>
      <c r="AB34" s="115"/>
      <c r="AC34" s="115">
        <f t="shared" si="44"/>
        <v>6.3453961976411319</v>
      </c>
      <c r="AD34" s="115"/>
    </row>
    <row r="35" spans="1:30" s="93" customFormat="1" ht="19.5" customHeight="1" outlineLevel="1" x14ac:dyDescent="0.25">
      <c r="A35" s="119"/>
      <c r="B35" s="120"/>
      <c r="C35" s="97"/>
      <c r="D35" s="97"/>
      <c r="E35" s="97"/>
      <c r="F35" s="115"/>
      <c r="G35" s="115"/>
      <c r="H35" s="134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</row>
    <row r="36" spans="1:30" s="116" customFormat="1" ht="19.5" customHeight="1" x14ac:dyDescent="0.3">
      <c r="A36" s="113"/>
      <c r="B36" s="114" t="s">
        <v>244</v>
      </c>
      <c r="C36" s="113"/>
      <c r="D36" s="113"/>
      <c r="E36" s="113"/>
      <c r="F36" s="123">
        <f>F30+F27+F14</f>
        <v>2159.6707326994006</v>
      </c>
      <c r="G36" s="123">
        <f>G30+G27+G14</f>
        <v>2276.0114846044753</v>
      </c>
      <c r="H36" s="113"/>
      <c r="I36" s="123">
        <f t="shared" ref="I36:AD36" si="45">I30+I27+I14</f>
        <v>2276.0114846044753</v>
      </c>
      <c r="J36" s="123">
        <f t="shared" si="45"/>
        <v>0</v>
      </c>
      <c r="K36" s="123">
        <f t="shared" si="45"/>
        <v>1289.0694376520332</v>
      </c>
      <c r="L36" s="123">
        <f t="shared" si="45"/>
        <v>0</v>
      </c>
      <c r="M36" s="123">
        <f t="shared" si="45"/>
        <v>0</v>
      </c>
      <c r="N36" s="123">
        <f t="shared" si="45"/>
        <v>1289.0694376520332</v>
      </c>
      <c r="O36" s="123">
        <f t="shared" si="45"/>
        <v>0</v>
      </c>
      <c r="P36" s="123">
        <f t="shared" si="45"/>
        <v>743.21255360420253</v>
      </c>
      <c r="Q36" s="123">
        <f t="shared" si="45"/>
        <v>0</v>
      </c>
      <c r="R36" s="123">
        <f t="shared" si="45"/>
        <v>0</v>
      </c>
      <c r="S36" s="123">
        <f t="shared" si="45"/>
        <v>743.21255360420253</v>
      </c>
      <c r="T36" s="123">
        <f t="shared" si="45"/>
        <v>0</v>
      </c>
      <c r="U36" s="123">
        <f t="shared" si="45"/>
        <v>243.72949334823966</v>
      </c>
      <c r="V36" s="123">
        <f t="shared" si="45"/>
        <v>0</v>
      </c>
      <c r="W36" s="123">
        <f t="shared" si="45"/>
        <v>0</v>
      </c>
      <c r="X36" s="123">
        <f t="shared" si="45"/>
        <v>243.72949334823966</v>
      </c>
      <c r="Y36" s="123">
        <f t="shared" si="45"/>
        <v>0</v>
      </c>
      <c r="Z36" s="123">
        <f t="shared" si="45"/>
        <v>2276.0114846044753</v>
      </c>
      <c r="AA36" s="123">
        <f t="shared" si="45"/>
        <v>0</v>
      </c>
      <c r="AB36" s="123">
        <f t="shared" si="45"/>
        <v>0</v>
      </c>
      <c r="AC36" s="123">
        <f t="shared" si="45"/>
        <v>2276.0114846044753</v>
      </c>
      <c r="AD36" s="123">
        <f t="shared" si="45"/>
        <v>0</v>
      </c>
    </row>
    <row r="38" spans="1:30" s="35" customFormat="1" ht="39.75" hidden="1" customHeight="1" outlineLevel="1" x14ac:dyDescent="0.25">
      <c r="A38" s="203" t="s">
        <v>195</v>
      </c>
      <c r="B38" s="203"/>
      <c r="C38" s="203"/>
      <c r="D38" s="203"/>
      <c r="E38" s="203"/>
      <c r="F38" s="203"/>
      <c r="G38" s="203"/>
      <c r="H38" s="203"/>
      <c r="I38" s="203"/>
      <c r="J38" s="203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93"/>
      <c r="V38" s="93"/>
      <c r="W38" s="93"/>
      <c r="X38" s="93"/>
      <c r="Y38" s="93"/>
      <c r="Z38" s="78"/>
      <c r="AA38" s="78"/>
      <c r="AB38" s="78"/>
      <c r="AC38" s="78"/>
      <c r="AD38" s="78"/>
    </row>
    <row r="39" spans="1:30" s="35" customFormat="1" ht="39" hidden="1" customHeight="1" outlineLevel="1" x14ac:dyDescent="0.25">
      <c r="A39" s="202" t="s">
        <v>193</v>
      </c>
      <c r="B39" s="202"/>
      <c r="C39" s="202"/>
      <c r="D39" s="202"/>
      <c r="E39" s="202"/>
      <c r="F39" s="202"/>
      <c r="G39" s="202"/>
      <c r="H39" s="202"/>
      <c r="I39" s="202"/>
      <c r="J39" s="202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93"/>
      <c r="V39" s="93"/>
      <c r="W39" s="93"/>
      <c r="X39" s="93"/>
      <c r="Y39" s="93"/>
      <c r="Z39" s="78"/>
      <c r="AA39" s="78"/>
      <c r="AB39" s="78"/>
      <c r="AC39" s="78"/>
      <c r="AD39" s="78"/>
    </row>
    <row r="40" spans="1:30" ht="147" hidden="1" customHeight="1" outlineLevel="1" x14ac:dyDescent="0.25">
      <c r="A40" s="201" t="s">
        <v>223</v>
      </c>
      <c r="B40" s="201"/>
      <c r="C40" s="201"/>
      <c r="D40" s="201"/>
      <c r="E40" s="201"/>
      <c r="F40" s="201"/>
      <c r="G40" s="201"/>
      <c r="H40" s="201"/>
      <c r="I40" s="201"/>
      <c r="J40" s="201"/>
      <c r="K40" s="69"/>
      <c r="L40" s="69"/>
      <c r="M40" s="69"/>
      <c r="N40" s="69"/>
      <c r="O40" s="69"/>
      <c r="P40" s="69"/>
      <c r="Q40" s="69"/>
      <c r="R40" s="69"/>
      <c r="S40" s="69"/>
      <c r="T40" s="69"/>
      <c r="Z40" s="69"/>
      <c r="AA40" s="69"/>
      <c r="AB40" s="69"/>
      <c r="AC40" s="69"/>
      <c r="AD40" s="69"/>
    </row>
    <row r="41" spans="1:30" s="35" customFormat="1" ht="25.5" customHeight="1" collapsed="1" x14ac:dyDescent="0.25">
      <c r="A41" s="161"/>
      <c r="B41" s="161"/>
      <c r="C41" s="161"/>
      <c r="D41" s="161"/>
      <c r="E41" s="161"/>
      <c r="F41" s="161"/>
      <c r="G41" s="161"/>
      <c r="H41" s="161"/>
      <c r="I41" s="161"/>
      <c r="J41" s="161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</row>
    <row r="42" spans="1:30" ht="17.25" customHeight="1" x14ac:dyDescent="0.25">
      <c r="A42" s="201"/>
      <c r="B42" s="201"/>
      <c r="C42" s="201"/>
      <c r="D42" s="201"/>
      <c r="E42" s="201"/>
      <c r="F42" s="201"/>
      <c r="G42" s="201"/>
      <c r="H42" s="201"/>
      <c r="I42" s="40"/>
      <c r="K42" s="155"/>
      <c r="L42" s="155"/>
      <c r="M42" s="155"/>
      <c r="N42" s="165"/>
      <c r="O42" s="155"/>
    </row>
    <row r="43" spans="1:30" s="35" customFormat="1" ht="18" customHeight="1" outlineLevel="1" x14ac:dyDescent="0.25">
      <c r="A43" s="161"/>
      <c r="B43" s="161" t="s">
        <v>296</v>
      </c>
      <c r="C43" s="161"/>
      <c r="D43" s="161"/>
      <c r="E43" s="161"/>
      <c r="F43" s="161"/>
      <c r="G43" s="161"/>
      <c r="H43" s="161"/>
      <c r="I43" s="161"/>
      <c r="J43" s="162"/>
      <c r="K43" s="155"/>
      <c r="L43" s="155"/>
      <c r="M43" s="155"/>
      <c r="N43" s="155"/>
      <c r="O43" s="155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 t="s">
        <v>298</v>
      </c>
      <c r="AC43" s="162"/>
      <c r="AD43" s="162"/>
    </row>
    <row r="44" spans="1:30" s="35" customFormat="1" outlineLevel="1" x14ac:dyDescent="0.25">
      <c r="A44" s="162"/>
      <c r="B44" s="162" t="s">
        <v>297</v>
      </c>
      <c r="C44" s="162"/>
      <c r="D44" s="162"/>
      <c r="E44" s="162"/>
      <c r="F44" s="162"/>
      <c r="G44" s="162"/>
      <c r="H44" s="162"/>
      <c r="I44" s="162"/>
      <c r="J44" s="162"/>
      <c r="K44" s="155"/>
      <c r="L44" s="155"/>
      <c r="M44" s="155"/>
      <c r="N44" s="155"/>
      <c r="O44" s="155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</row>
    <row r="45" spans="1:30" s="35" customFormat="1" x14ac:dyDescent="0.25">
      <c r="A45" s="162"/>
      <c r="B45" s="159"/>
      <c r="C45" s="159"/>
      <c r="D45" s="159"/>
      <c r="E45" s="159"/>
      <c r="F45" s="159"/>
      <c r="G45" s="159"/>
      <c r="H45" s="159"/>
      <c r="I45" s="159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</row>
  </sheetData>
  <mergeCells count="22">
    <mergeCell ref="U11:Y11"/>
    <mergeCell ref="A42:H42"/>
    <mergeCell ref="A39:J39"/>
    <mergeCell ref="A40:J40"/>
    <mergeCell ref="P11:T11"/>
    <mergeCell ref="A38:J38"/>
    <mergeCell ref="A4:T4"/>
    <mergeCell ref="A7:T7"/>
    <mergeCell ref="E10:E11"/>
    <mergeCell ref="A8:T8"/>
    <mergeCell ref="I10:I11"/>
    <mergeCell ref="J10:J11"/>
    <mergeCell ref="K10:AD10"/>
    <mergeCell ref="A5:T5"/>
    <mergeCell ref="B10:B12"/>
    <mergeCell ref="C10:C12"/>
    <mergeCell ref="A10:A12"/>
    <mergeCell ref="D10:D12"/>
    <mergeCell ref="F10:H10"/>
    <mergeCell ref="F11:H11"/>
    <mergeCell ref="K11:O11"/>
    <mergeCell ref="Z11:AD11"/>
  </mergeCells>
  <phoneticPr fontId="14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28:B29 B15:B26 B31:B35">
      <formula1>900</formula1>
    </dataValidation>
  </dataValidations>
  <printOptions horizontalCentered="1"/>
  <pageMargins left="0.47244094488188981" right="0.59055118110236227" top="0.43307086614173229" bottom="0.31496062992125984" header="0.15748031496062992" footer="0.19685039370078741"/>
  <pageSetup paperSize="8" scale="75" firstPageNumber="3" fitToWidth="2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6"/>
  <sheetViews>
    <sheetView zoomScale="80" zoomScaleNormal="80" zoomScaleSheetLayoutView="90" workbookViewId="0">
      <selection activeCell="B52" sqref="B52"/>
    </sheetView>
  </sheetViews>
  <sheetFormatPr defaultRowHeight="15.75" outlineLevelRow="1" x14ac:dyDescent="0.25"/>
  <cols>
    <col min="1" max="1" width="9.75" style="28" customWidth="1"/>
    <col min="2" max="2" width="64.5" style="28" customWidth="1"/>
    <col min="3" max="3" width="11.75" style="28" customWidth="1"/>
    <col min="4" max="4" width="6.75" style="28" customWidth="1"/>
    <col min="5" max="5" width="13" style="28" customWidth="1"/>
    <col min="6" max="6" width="29" style="28" customWidth="1"/>
    <col min="7" max="7" width="8.375" style="28" customWidth="1"/>
    <col min="8" max="8" width="7.5" style="28" customWidth="1"/>
    <col min="9" max="9" width="9.5" style="28" customWidth="1"/>
    <col min="10" max="10" width="9.875" style="28" customWidth="1"/>
    <col min="11" max="11" width="7.5" style="28" customWidth="1"/>
    <col min="12" max="12" width="9.25" style="28" customWidth="1"/>
    <col min="13" max="13" width="10.875" style="28" customWidth="1"/>
    <col min="14" max="15" width="16.625" style="28" customWidth="1"/>
    <col min="16" max="16" width="16.625" style="105" customWidth="1"/>
    <col min="17" max="17" width="16.625" style="28" customWidth="1"/>
    <col min="18" max="18" width="7.25" style="28" customWidth="1"/>
    <col min="19" max="19" width="9.875" style="28" customWidth="1"/>
    <col min="20" max="20" width="7.125" style="28" customWidth="1"/>
    <col min="21" max="21" width="6" style="1" customWidth="1"/>
    <col min="22" max="22" width="8.375" style="1" customWidth="1"/>
    <col min="23" max="23" width="5.625" style="1" customWidth="1"/>
    <col min="24" max="24" width="7.375" style="1" customWidth="1"/>
    <col min="25" max="25" width="10" style="1" customWidth="1"/>
    <col min="26" max="30" width="10" style="35" customWidth="1"/>
    <col min="31" max="31" width="7.875" style="1" customWidth="1"/>
    <col min="32" max="32" width="6.75" style="1" customWidth="1"/>
    <col min="33" max="33" width="9" style="1" customWidth="1"/>
    <col min="34" max="34" width="6.125" style="1" customWidth="1"/>
    <col min="35" max="35" width="6.75" style="1" customWidth="1"/>
    <col min="36" max="36" width="9.375" style="1" customWidth="1"/>
    <col min="37" max="37" width="7.375" style="1" customWidth="1"/>
    <col min="38" max="44" width="7.25" style="1" customWidth="1"/>
    <col min="45" max="45" width="8.625" style="1" customWidth="1"/>
    <col min="46" max="46" width="6.125" style="1" customWidth="1"/>
    <col min="47" max="47" width="6.875" style="1" customWidth="1"/>
    <col min="48" max="48" width="9.625" style="1" customWidth="1"/>
    <col min="49" max="49" width="6.75" style="1" customWidth="1"/>
    <col min="50" max="50" width="7.75" style="1" customWidth="1"/>
    <col min="51" max="16384" width="9" style="1"/>
  </cols>
  <sheetData>
    <row r="1" spans="1:55" ht="22.5" x14ac:dyDescent="0.25">
      <c r="Q1" s="51" t="s">
        <v>192</v>
      </c>
      <c r="U1" s="2"/>
      <c r="V1" s="2"/>
      <c r="W1" s="2"/>
      <c r="X1" s="2"/>
      <c r="Y1" s="2"/>
      <c r="Z1" s="93"/>
      <c r="AA1" s="93"/>
      <c r="AB1" s="93"/>
      <c r="AC1" s="93"/>
      <c r="AD1" s="93"/>
    </row>
    <row r="2" spans="1:55" ht="22.5" x14ac:dyDescent="0.3">
      <c r="Q2" s="52" t="s">
        <v>194</v>
      </c>
      <c r="U2" s="2"/>
      <c r="V2" s="2"/>
      <c r="W2" s="2"/>
      <c r="X2" s="2"/>
      <c r="Y2" s="2"/>
      <c r="Z2" s="93"/>
      <c r="AA2" s="93"/>
      <c r="AB2" s="93"/>
      <c r="AC2" s="93"/>
      <c r="AD2" s="93"/>
    </row>
    <row r="3" spans="1:55" ht="18.75" x14ac:dyDescent="0.3">
      <c r="Q3" s="52"/>
      <c r="U3" s="2"/>
      <c r="V3" s="2"/>
      <c r="W3" s="2"/>
      <c r="X3" s="2"/>
      <c r="Y3" s="2"/>
      <c r="Z3" s="93"/>
      <c r="AA3" s="93"/>
      <c r="AB3" s="93"/>
      <c r="AC3" s="93"/>
      <c r="AD3" s="93"/>
    </row>
    <row r="4" spans="1:55" ht="18.75" x14ac:dyDescent="0.3">
      <c r="A4" s="204" t="s">
        <v>119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U4" s="28"/>
      <c r="V4" s="28"/>
      <c r="W4" s="28"/>
      <c r="X4" s="28"/>
      <c r="Y4" s="28"/>
      <c r="Z4" s="93"/>
      <c r="AA4" s="93"/>
      <c r="AB4" s="93"/>
      <c r="AC4" s="93"/>
      <c r="AD4" s="93"/>
    </row>
    <row r="5" spans="1:55" ht="18.75" x14ac:dyDescent="0.3">
      <c r="A5" s="204" t="s">
        <v>121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106"/>
      <c r="Q5" s="42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</row>
    <row r="6" spans="1:55" s="33" customFormat="1" ht="18.75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06"/>
      <c r="Q6" s="42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</row>
    <row r="7" spans="1:55" ht="18.75" x14ac:dyDescent="0.25">
      <c r="A7" s="192" t="s">
        <v>233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53"/>
      <c r="S7" s="53"/>
      <c r="T7" s="53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</row>
    <row r="8" spans="1:55" x14ac:dyDescent="0.25">
      <c r="A8" s="194" t="s">
        <v>123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54"/>
      <c r="S8" s="54"/>
      <c r="T8" s="54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</row>
    <row r="9" spans="1:55" ht="15.75" customHeight="1" x14ac:dyDescent="0.25">
      <c r="A9" s="205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U9" s="2"/>
      <c r="V9" s="2"/>
      <c r="W9" s="2"/>
      <c r="X9" s="2"/>
      <c r="Y9" s="2"/>
      <c r="Z9" s="93"/>
      <c r="AA9" s="93"/>
      <c r="AB9" s="93"/>
      <c r="AC9" s="93"/>
      <c r="AD9" s="93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5" ht="57.75" customHeight="1" x14ac:dyDescent="0.25">
      <c r="A10" s="193" t="s">
        <v>69</v>
      </c>
      <c r="B10" s="193" t="s">
        <v>18</v>
      </c>
      <c r="C10" s="193" t="s">
        <v>282</v>
      </c>
      <c r="D10" s="197" t="s">
        <v>70</v>
      </c>
      <c r="E10" s="193" t="s">
        <v>71</v>
      </c>
      <c r="F10" s="193" t="s">
        <v>110</v>
      </c>
      <c r="G10" s="193" t="s">
        <v>85</v>
      </c>
      <c r="H10" s="193"/>
      <c r="I10" s="193"/>
      <c r="J10" s="193"/>
      <c r="K10" s="193"/>
      <c r="L10" s="199" t="s">
        <v>84</v>
      </c>
      <c r="M10" s="199"/>
      <c r="N10" s="193"/>
      <c r="O10" s="193"/>
      <c r="P10" s="193"/>
      <c r="Q10" s="193"/>
      <c r="U10" s="2"/>
      <c r="V10" s="2"/>
      <c r="W10" s="2"/>
      <c r="X10" s="2"/>
      <c r="Y10" s="2"/>
      <c r="Z10" s="93"/>
      <c r="AA10" s="93"/>
      <c r="AB10" s="93"/>
      <c r="AC10" s="93"/>
      <c r="AD10" s="93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5" ht="52.5" customHeight="1" x14ac:dyDescent="0.25">
      <c r="A11" s="193"/>
      <c r="B11" s="193"/>
      <c r="C11" s="193"/>
      <c r="D11" s="197"/>
      <c r="E11" s="193"/>
      <c r="F11" s="193"/>
      <c r="G11" s="198" t="s">
        <v>10</v>
      </c>
      <c r="H11" s="199"/>
      <c r="I11" s="199"/>
      <c r="J11" s="199"/>
      <c r="K11" s="200"/>
      <c r="L11" s="198" t="s">
        <v>358</v>
      </c>
      <c r="M11" s="200"/>
      <c r="N11" s="164" t="s">
        <v>250</v>
      </c>
      <c r="O11" s="164" t="s">
        <v>309</v>
      </c>
      <c r="P11" s="104" t="s">
        <v>359</v>
      </c>
      <c r="Q11" s="193" t="s">
        <v>126</v>
      </c>
      <c r="U11" s="92"/>
      <c r="V11" s="2"/>
      <c r="W11" s="2"/>
      <c r="X11" s="2"/>
      <c r="Y11" s="2"/>
      <c r="Z11" s="92"/>
      <c r="AA11" s="93"/>
      <c r="AB11" s="93"/>
      <c r="AC11" s="93"/>
      <c r="AD11" s="93"/>
      <c r="AE11" s="9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5" ht="143.25" customHeight="1" x14ac:dyDescent="0.25">
      <c r="A12" s="193"/>
      <c r="B12" s="193"/>
      <c r="C12" s="193"/>
      <c r="D12" s="197"/>
      <c r="E12" s="41" t="s">
        <v>10</v>
      </c>
      <c r="F12" s="41" t="s">
        <v>108</v>
      </c>
      <c r="G12" s="39" t="s">
        <v>8</v>
      </c>
      <c r="H12" s="39" t="s">
        <v>16</v>
      </c>
      <c r="I12" s="39" t="s">
        <v>17</v>
      </c>
      <c r="J12" s="25" t="s">
        <v>52</v>
      </c>
      <c r="K12" s="25" t="s">
        <v>53</v>
      </c>
      <c r="L12" s="39" t="s">
        <v>7</v>
      </c>
      <c r="M12" s="39" t="s">
        <v>11</v>
      </c>
      <c r="N12" s="36" t="s">
        <v>113</v>
      </c>
      <c r="O12" s="36" t="s">
        <v>113</v>
      </c>
      <c r="P12" s="104" t="s">
        <v>113</v>
      </c>
      <c r="Q12" s="193"/>
      <c r="U12" s="2"/>
      <c r="V12" s="2"/>
      <c r="W12" s="2"/>
      <c r="X12" s="2"/>
      <c r="Y12" s="2"/>
      <c r="Z12" s="93"/>
      <c r="AA12" s="93"/>
      <c r="AB12" s="93"/>
      <c r="AC12" s="93"/>
      <c r="AD12" s="93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5" ht="19.5" customHeight="1" x14ac:dyDescent="0.25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6">
        <v>11</v>
      </c>
      <c r="L13" s="36">
        <v>12</v>
      </c>
      <c r="M13" s="36">
        <v>13</v>
      </c>
      <c r="N13" s="31" t="s">
        <v>175</v>
      </c>
      <c r="O13" s="31" t="s">
        <v>174</v>
      </c>
      <c r="P13" s="31" t="s">
        <v>251</v>
      </c>
      <c r="Q13" s="36">
        <v>15</v>
      </c>
      <c r="U13" s="2"/>
      <c r="V13" s="2"/>
      <c r="W13" s="2"/>
      <c r="X13" s="2"/>
      <c r="Y13" s="2"/>
      <c r="Z13" s="111"/>
      <c r="AA13" s="111"/>
      <c r="AB13" s="111"/>
      <c r="AC13" s="111"/>
      <c r="AD13" s="111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5" s="139" customFormat="1" x14ac:dyDescent="0.25">
      <c r="A14" s="136">
        <f>'1'!A14</f>
        <v>1</v>
      </c>
      <c r="B14" s="137" t="str">
        <f>'1'!B14</f>
        <v>Приобретение ИТ-имущества</v>
      </c>
      <c r="C14" s="112"/>
      <c r="D14" s="112"/>
      <c r="E14" s="112"/>
      <c r="F14" s="117">
        <f t="shared" ref="F14:Q14" si="0">SUM(F15:F26)</f>
        <v>11.229963653691437</v>
      </c>
      <c r="G14" s="117">
        <f t="shared" si="0"/>
        <v>11.229963653691437</v>
      </c>
      <c r="H14" s="117">
        <f t="shared" si="0"/>
        <v>0</v>
      </c>
      <c r="I14" s="117">
        <f t="shared" si="0"/>
        <v>0</v>
      </c>
      <c r="J14" s="117">
        <f t="shared" si="0"/>
        <v>11.229963653691437</v>
      </c>
      <c r="K14" s="117">
        <f t="shared" si="0"/>
        <v>0</v>
      </c>
      <c r="L14" s="117">
        <f t="shared" si="0"/>
        <v>0</v>
      </c>
      <c r="M14" s="117">
        <f t="shared" si="0"/>
        <v>0</v>
      </c>
      <c r="N14" s="117">
        <f t="shared" si="0"/>
        <v>0.80054362397013346</v>
      </c>
      <c r="O14" s="117">
        <f t="shared" si="0"/>
        <v>4.9895647516342061</v>
      </c>
      <c r="P14" s="117">
        <f t="shared" si="0"/>
        <v>5.4398552780870961</v>
      </c>
      <c r="Q14" s="117">
        <f t="shared" si="0"/>
        <v>11.229963653691437</v>
      </c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</row>
    <row r="15" spans="1:55" s="35" customFormat="1" ht="19.5" customHeight="1" x14ac:dyDescent="0.25">
      <c r="A15" s="135" t="str">
        <f>'1'!A15</f>
        <v>1.1.</v>
      </c>
      <c r="B15" s="67" t="str">
        <f>'1'!B15</f>
        <v>Рабочие станции</v>
      </c>
      <c r="C15" s="104" t="str">
        <f>'1'!C15</f>
        <v>K_S01</v>
      </c>
      <c r="D15" s="97">
        <f>'1'!D15</f>
        <v>2021</v>
      </c>
      <c r="E15" s="97">
        <f>'1'!E15</f>
        <v>2021</v>
      </c>
      <c r="F15" s="115">
        <f>Q15</f>
        <v>0.80054362397013346</v>
      </c>
      <c r="G15" s="115">
        <f>Q15</f>
        <v>0.80054362397013346</v>
      </c>
      <c r="H15" s="115"/>
      <c r="I15" s="115"/>
      <c r="J15" s="115">
        <f>G15</f>
        <v>0.80054362397013346</v>
      </c>
      <c r="K15" s="115"/>
      <c r="L15" s="115"/>
      <c r="M15" s="115"/>
      <c r="N15" s="115">
        <f>'7'!Q16</f>
        <v>0.80054362397013346</v>
      </c>
      <c r="O15" s="115">
        <f>'7'!X16</f>
        <v>0</v>
      </c>
      <c r="P15" s="115">
        <f>'7'!AE16</f>
        <v>0</v>
      </c>
      <c r="Q15" s="115">
        <f>+N15+O15+P15</f>
        <v>0.80054362397013346</v>
      </c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</row>
    <row r="16" spans="1:55" s="35" customFormat="1" ht="19.5" customHeight="1" x14ac:dyDescent="0.25">
      <c r="A16" s="135" t="str">
        <f>'1'!A16</f>
        <v>1.2.</v>
      </c>
      <c r="B16" s="181" t="str">
        <f>'1'!B16</f>
        <v>Телекоммуникационное и сетевое оборудование (коммутатор Cisco)</v>
      </c>
      <c r="C16" s="180" t="str">
        <f>'1'!C16</f>
        <v>K_S02</v>
      </c>
      <c r="D16" s="180">
        <f>'1'!D16</f>
        <v>2022</v>
      </c>
      <c r="E16" s="180">
        <f>'1'!E16</f>
        <v>2023</v>
      </c>
      <c r="F16" s="115">
        <f t="shared" ref="F16:F25" si="1">Q16</f>
        <v>1.1595288994679969</v>
      </c>
      <c r="G16" s="115">
        <f t="shared" ref="G16:G25" si="2">Q16</f>
        <v>1.1595288994679969</v>
      </c>
      <c r="H16" s="115"/>
      <c r="I16" s="115"/>
      <c r="J16" s="115">
        <f t="shared" ref="J16:J25" si="3">G16</f>
        <v>1.1595288994679969</v>
      </c>
      <c r="K16" s="115"/>
      <c r="L16" s="115"/>
      <c r="M16" s="115"/>
      <c r="N16" s="115">
        <f>'7'!Q17</f>
        <v>0</v>
      </c>
      <c r="O16" s="115">
        <f>'7'!X17</f>
        <v>0.87327211834026686</v>
      </c>
      <c r="P16" s="115">
        <f>'7'!AE17</f>
        <v>0.28625678112773001</v>
      </c>
      <c r="Q16" s="115">
        <f t="shared" ref="Q16:Q25" si="4">+N16+O16+P16</f>
        <v>1.1595288994679969</v>
      </c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</row>
    <row r="17" spans="1:50" s="35" customFormat="1" ht="19.5" customHeight="1" x14ac:dyDescent="0.25">
      <c r="A17" s="135" t="str">
        <f>'1'!A17</f>
        <v>1.3.</v>
      </c>
      <c r="B17" s="181" t="str">
        <f>'1'!B17</f>
        <v>Телекоммуникационное и сетевое оборудование (маршрутизатор Cisco)</v>
      </c>
      <c r="C17" s="180" t="str">
        <f>'1'!C17</f>
        <v>K_S03</v>
      </c>
      <c r="D17" s="180">
        <f>'1'!D17</f>
        <v>2022</v>
      </c>
      <c r="E17" s="180">
        <f>'1'!E17</f>
        <v>2023</v>
      </c>
      <c r="F17" s="115">
        <f t="shared" si="1"/>
        <v>0.80174051201236618</v>
      </c>
      <c r="G17" s="115">
        <f t="shared" si="2"/>
        <v>0.80174051201236618</v>
      </c>
      <c r="H17" s="115"/>
      <c r="I17" s="115"/>
      <c r="J17" s="115">
        <f t="shared" si="3"/>
        <v>0.80174051201236618</v>
      </c>
      <c r="K17" s="115"/>
      <c r="L17" s="115"/>
      <c r="M17" s="115"/>
      <c r="N17" s="115">
        <f>'7'!Q18</f>
        <v>0</v>
      </c>
      <c r="O17" s="115">
        <f>'7'!X18</f>
        <v>0.56543781158684459</v>
      </c>
      <c r="P17" s="115">
        <f>'7'!AE18</f>
        <v>0.23630270042552165</v>
      </c>
      <c r="Q17" s="115">
        <f t="shared" si="4"/>
        <v>0.80174051201236618</v>
      </c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</row>
    <row r="18" spans="1:50" s="35" customFormat="1" ht="19.5" customHeight="1" x14ac:dyDescent="0.25">
      <c r="A18" s="135" t="str">
        <f>'1'!A18</f>
        <v>1.4.</v>
      </c>
      <c r="B18" s="181" t="str">
        <f>'1'!B18</f>
        <v>Серверное оборудование (вычислительный сервер Cisco UCS B200 M5)</v>
      </c>
      <c r="C18" s="180" t="str">
        <f>'1'!C18</f>
        <v>K_S04</v>
      </c>
      <c r="D18" s="180">
        <f>'1'!D18</f>
        <v>2022</v>
      </c>
      <c r="E18" s="180">
        <f>'1'!E18</f>
        <v>2022</v>
      </c>
      <c r="F18" s="115">
        <f t="shared" si="1"/>
        <v>1.9536428352341337</v>
      </c>
      <c r="G18" s="115">
        <f t="shared" si="2"/>
        <v>1.9536428352341337</v>
      </c>
      <c r="H18" s="115"/>
      <c r="I18" s="115"/>
      <c r="J18" s="115">
        <f t="shared" si="3"/>
        <v>1.9536428352341337</v>
      </c>
      <c r="K18" s="115"/>
      <c r="L18" s="115"/>
      <c r="M18" s="115"/>
      <c r="N18" s="115">
        <f>'7'!Q19</f>
        <v>0</v>
      </c>
      <c r="O18" s="115">
        <f>'7'!X19</f>
        <v>1.9536428352341337</v>
      </c>
      <c r="P18" s="115">
        <f>'7'!AE19</f>
        <v>0</v>
      </c>
      <c r="Q18" s="115">
        <f t="shared" si="4"/>
        <v>1.9536428352341337</v>
      </c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</row>
    <row r="19" spans="1:50" s="35" customFormat="1" ht="19.5" customHeight="1" x14ac:dyDescent="0.25">
      <c r="A19" s="135" t="str">
        <f>'1'!A19</f>
        <v>1.5.</v>
      </c>
      <c r="B19" s="181" t="str">
        <f>'1'!B19</f>
        <v>ИБП APC SRC2KI Smart-UPS RC 2000VA 1600W (SRC2KI)</v>
      </c>
      <c r="C19" s="180" t="str">
        <f>'1'!C19</f>
        <v>К_01</v>
      </c>
      <c r="D19" s="180">
        <f>'1'!D19</f>
        <v>2021</v>
      </c>
      <c r="E19" s="180">
        <f>'1'!E19</f>
        <v>2021</v>
      </c>
      <c r="F19" s="115">
        <f t="shared" si="1"/>
        <v>0.17495936679936006</v>
      </c>
      <c r="G19" s="115">
        <f t="shared" si="2"/>
        <v>0.17495936679936006</v>
      </c>
      <c r="H19" s="115"/>
      <c r="I19" s="115"/>
      <c r="J19" s="115">
        <f t="shared" si="3"/>
        <v>0.17495936679936006</v>
      </c>
      <c r="K19" s="115"/>
      <c r="L19" s="115"/>
      <c r="M19" s="115"/>
      <c r="N19" s="115">
        <f>'7'!Q20</f>
        <v>0</v>
      </c>
      <c r="O19" s="115">
        <f>'7'!X20</f>
        <v>0.17495936679936006</v>
      </c>
      <c r="P19" s="115">
        <f>'7'!AE20</f>
        <v>0</v>
      </c>
      <c r="Q19" s="115">
        <f t="shared" si="4"/>
        <v>0.17495936679936006</v>
      </c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</row>
    <row r="20" spans="1:50" s="35" customFormat="1" ht="31.5" x14ac:dyDescent="0.25">
      <c r="A20" s="135" t="str">
        <f>'1'!A20</f>
        <v>1.6.</v>
      </c>
      <c r="B20" s="181" t="str">
        <f>'1'!B20</f>
        <v>Ленточная библиотека HPE STOREEVER MSL2024 LTO-7 15000 SAS (P9G69A)</v>
      </c>
      <c r="C20" s="180" t="str">
        <f>'1'!C20</f>
        <v>К_02</v>
      </c>
      <c r="D20" s="180">
        <f>'1'!D20</f>
        <v>2021</v>
      </c>
      <c r="E20" s="180">
        <f>'1'!E20</f>
        <v>2021</v>
      </c>
      <c r="F20" s="115">
        <f t="shared" si="1"/>
        <v>0.32085106298197341</v>
      </c>
      <c r="G20" s="115">
        <f t="shared" si="2"/>
        <v>0.32085106298197341</v>
      </c>
      <c r="H20" s="115"/>
      <c r="I20" s="115"/>
      <c r="J20" s="115">
        <f t="shared" si="3"/>
        <v>0.32085106298197341</v>
      </c>
      <c r="K20" s="115"/>
      <c r="L20" s="115"/>
      <c r="M20" s="115"/>
      <c r="N20" s="115">
        <f>'7'!Q21</f>
        <v>0</v>
      </c>
      <c r="O20" s="115">
        <f>'7'!X21</f>
        <v>0.32085106298197341</v>
      </c>
      <c r="P20" s="115">
        <f>'7'!AE21</f>
        <v>0</v>
      </c>
      <c r="Q20" s="115">
        <f t="shared" si="4"/>
        <v>0.32085106298197341</v>
      </c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</row>
    <row r="21" spans="1:50" s="35" customFormat="1" ht="31.5" x14ac:dyDescent="0.25">
      <c r="A21" s="135" t="str">
        <f>'1'!A21</f>
        <v>1.7.</v>
      </c>
      <c r="B21" s="181" t="str">
        <f>'1'!B21</f>
        <v>Система хранения данных (СХД) HPE MSA 1050 8Gb Fibre Channel Dual Controller SFF Storage (Q2R19A)</v>
      </c>
      <c r="C21" s="180" t="str">
        <f>'1'!C21</f>
        <v>К_03</v>
      </c>
      <c r="D21" s="180">
        <f>'1'!D21</f>
        <v>2021</v>
      </c>
      <c r="E21" s="180">
        <f>'1'!E21</f>
        <v>2021</v>
      </c>
      <c r="F21" s="115">
        <f t="shared" si="1"/>
        <v>1.1014015566916269</v>
      </c>
      <c r="G21" s="115">
        <f t="shared" si="2"/>
        <v>1.1014015566916269</v>
      </c>
      <c r="H21" s="115"/>
      <c r="I21" s="115"/>
      <c r="J21" s="115">
        <f t="shared" si="3"/>
        <v>1.1014015566916269</v>
      </c>
      <c r="K21" s="115"/>
      <c r="L21" s="115"/>
      <c r="M21" s="115"/>
      <c r="N21" s="115">
        <f>'7'!Q22</f>
        <v>0</v>
      </c>
      <c r="O21" s="115">
        <f>'7'!X22</f>
        <v>1.1014015566916269</v>
      </c>
      <c r="P21" s="115">
        <f>'7'!AE22</f>
        <v>0</v>
      </c>
      <c r="Q21" s="115">
        <f t="shared" si="4"/>
        <v>1.1014015566916269</v>
      </c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</row>
    <row r="22" spans="1:50" s="35" customFormat="1" ht="20.25" customHeight="1" x14ac:dyDescent="0.25">
      <c r="A22" s="135" t="str">
        <f>'1'!A22</f>
        <v>1.8.</v>
      </c>
      <c r="B22" s="181" t="str">
        <f>'1'!B22</f>
        <v>МФУ HP LaserJet Enterprise 700 M725dn (CF066A)</v>
      </c>
      <c r="C22" s="180" t="str">
        <f>'1'!C22</f>
        <v>К_04</v>
      </c>
      <c r="D22" s="180">
        <f>'1'!D22</f>
        <v>2022</v>
      </c>
      <c r="E22" s="180">
        <f>'1'!E22</f>
        <v>2022</v>
      </c>
      <c r="F22" s="115">
        <f t="shared" si="1"/>
        <v>0.53956789378078585</v>
      </c>
      <c r="G22" s="115">
        <f t="shared" si="2"/>
        <v>0.53956789378078585</v>
      </c>
      <c r="H22" s="115"/>
      <c r="I22" s="115"/>
      <c r="J22" s="115">
        <f t="shared" si="3"/>
        <v>0.53956789378078585</v>
      </c>
      <c r="K22" s="115"/>
      <c r="L22" s="115"/>
      <c r="M22" s="115"/>
      <c r="N22" s="115">
        <f>'7'!Q23</f>
        <v>0</v>
      </c>
      <c r="O22" s="115">
        <f>'7'!X23</f>
        <v>0</v>
      </c>
      <c r="P22" s="115">
        <f>'7'!AE23</f>
        <v>0.53956789378078585</v>
      </c>
      <c r="Q22" s="115">
        <f t="shared" si="4"/>
        <v>0.53956789378078585</v>
      </c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</row>
    <row r="23" spans="1:50" s="35" customFormat="1" ht="20.25" customHeight="1" x14ac:dyDescent="0.25">
      <c r="A23" s="135" t="str">
        <f>'1'!A23</f>
        <v>1.9.</v>
      </c>
      <c r="B23" s="181" t="str">
        <f>'1'!B23</f>
        <v>Маршрутизатор Cisco ISR4431/K9</v>
      </c>
      <c r="C23" s="180" t="str">
        <f>'1'!C23</f>
        <v>К_05</v>
      </c>
      <c r="D23" s="180">
        <f>'1'!D23</f>
        <v>2022</v>
      </c>
      <c r="E23" s="180">
        <f>'1'!E23</f>
        <v>2022</v>
      </c>
      <c r="F23" s="115">
        <f t="shared" si="1"/>
        <v>0.33852659130162582</v>
      </c>
      <c r="G23" s="115">
        <f t="shared" si="2"/>
        <v>0.33852659130162582</v>
      </c>
      <c r="H23" s="115"/>
      <c r="I23" s="115"/>
      <c r="J23" s="115">
        <f t="shared" si="3"/>
        <v>0.33852659130162582</v>
      </c>
      <c r="K23" s="115"/>
      <c r="L23" s="115"/>
      <c r="M23" s="115"/>
      <c r="N23" s="115">
        <f>'7'!Q24</f>
        <v>0</v>
      </c>
      <c r="O23" s="115">
        <f>'7'!X24</f>
        <v>0</v>
      </c>
      <c r="P23" s="115">
        <f>'7'!AE24</f>
        <v>0.33852659130162582</v>
      </c>
      <c r="Q23" s="115">
        <f t="shared" si="4"/>
        <v>0.33852659130162582</v>
      </c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</row>
    <row r="24" spans="1:50" s="35" customFormat="1" ht="20.25" customHeight="1" x14ac:dyDescent="0.25">
      <c r="A24" s="135" t="str">
        <f>'1'!A24</f>
        <v>1.10.</v>
      </c>
      <c r="B24" s="181" t="str">
        <f>'1'!B24</f>
        <v>Моноблок HP ProOne 440 G3 (1KN99EA)</v>
      </c>
      <c r="C24" s="180" t="str">
        <f>'1'!C24</f>
        <v>К_06</v>
      </c>
      <c r="D24" s="180">
        <f>'1'!D24</f>
        <v>2022</v>
      </c>
      <c r="E24" s="180">
        <f>'1'!E24</f>
        <v>2022</v>
      </c>
      <c r="F24" s="115">
        <f t="shared" si="1"/>
        <v>1.8290616401353541</v>
      </c>
      <c r="G24" s="115">
        <f t="shared" si="2"/>
        <v>1.8290616401353541</v>
      </c>
      <c r="H24" s="115"/>
      <c r="I24" s="115"/>
      <c r="J24" s="115">
        <f t="shared" si="3"/>
        <v>1.8290616401353541</v>
      </c>
      <c r="K24" s="115"/>
      <c r="L24" s="115"/>
      <c r="M24" s="115"/>
      <c r="N24" s="115">
        <f>'7'!Q25</f>
        <v>0</v>
      </c>
      <c r="O24" s="115">
        <f>'7'!X25</f>
        <v>0</v>
      </c>
      <c r="P24" s="115">
        <f>'7'!AE25</f>
        <v>1.8290616401353541</v>
      </c>
      <c r="Q24" s="115">
        <f t="shared" si="4"/>
        <v>1.8290616401353541</v>
      </c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</row>
    <row r="25" spans="1:50" s="35" customFormat="1" ht="20.25" customHeight="1" x14ac:dyDescent="0.25">
      <c r="A25" s="135" t="str">
        <f>'1'!A25</f>
        <v>1.11.</v>
      </c>
      <c r="B25" s="181" t="str">
        <f>'1'!B25</f>
        <v>PowerEdge R740XD Server</v>
      </c>
      <c r="C25" s="180" t="str">
        <f>'1'!C25</f>
        <v>К_07</v>
      </c>
      <c r="D25" s="180">
        <f>'1'!D25</f>
        <v>2022</v>
      </c>
      <c r="E25" s="180">
        <f>'1'!E25</f>
        <v>2022</v>
      </c>
      <c r="F25" s="115">
        <f t="shared" si="1"/>
        <v>2.2101396713160786</v>
      </c>
      <c r="G25" s="115">
        <f t="shared" si="2"/>
        <v>2.2101396713160786</v>
      </c>
      <c r="H25" s="115"/>
      <c r="I25" s="115"/>
      <c r="J25" s="115">
        <f t="shared" si="3"/>
        <v>2.2101396713160786</v>
      </c>
      <c r="K25" s="115"/>
      <c r="L25" s="115"/>
      <c r="M25" s="115"/>
      <c r="N25" s="115">
        <f>'7'!Q26</f>
        <v>0</v>
      </c>
      <c r="O25" s="115">
        <f>'7'!X26</f>
        <v>0</v>
      </c>
      <c r="P25" s="115">
        <f>'7'!AE26</f>
        <v>2.2101396713160786</v>
      </c>
      <c r="Q25" s="115">
        <f t="shared" si="4"/>
        <v>2.2101396713160786</v>
      </c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2"/>
    </row>
    <row r="26" spans="1:50" s="35" customFormat="1" x14ac:dyDescent="0.25">
      <c r="A26" s="135"/>
      <c r="B26" s="67"/>
      <c r="C26" s="104"/>
      <c r="D26" s="104"/>
      <c r="E26" s="104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</row>
    <row r="27" spans="1:50" s="139" customFormat="1" x14ac:dyDescent="0.25">
      <c r="A27" s="136">
        <f>'1'!A27</f>
        <v>2</v>
      </c>
      <c r="B27" s="137" t="str">
        <f>'1'!B27</f>
        <v>Оснащение интеллектуальной системой учета</v>
      </c>
      <c r="C27" s="112"/>
      <c r="D27" s="112"/>
      <c r="E27" s="112"/>
      <c r="F27" s="117">
        <f t="shared" ref="F27:Q27" si="5">SUM(F28:F28)</f>
        <v>1682.1523637520038</v>
      </c>
      <c r="G27" s="117">
        <f t="shared" si="5"/>
        <v>1682.1523637520038</v>
      </c>
      <c r="H27" s="117">
        <f t="shared" si="5"/>
        <v>0</v>
      </c>
      <c r="I27" s="117">
        <f t="shared" si="5"/>
        <v>0</v>
      </c>
      <c r="J27" s="117">
        <f t="shared" si="5"/>
        <v>1682.1523637520038</v>
      </c>
      <c r="K27" s="117">
        <f t="shared" si="5"/>
        <v>0</v>
      </c>
      <c r="L27" s="117">
        <f t="shared" si="5"/>
        <v>0</v>
      </c>
      <c r="M27" s="117">
        <f t="shared" si="5"/>
        <v>0</v>
      </c>
      <c r="N27" s="117">
        <f t="shared" si="5"/>
        <v>876.14362698050195</v>
      </c>
      <c r="O27" s="117">
        <f t="shared" si="5"/>
        <v>608.6755140845346</v>
      </c>
      <c r="P27" s="117">
        <f t="shared" si="5"/>
        <v>197.33322268696722</v>
      </c>
      <c r="Q27" s="117">
        <f t="shared" si="5"/>
        <v>1682.1523637520038</v>
      </c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</row>
    <row r="28" spans="1:50" s="35" customFormat="1" ht="31.5" x14ac:dyDescent="0.25">
      <c r="A28" s="135" t="str">
        <f>'1'!A28</f>
        <v>2.1.</v>
      </c>
      <c r="B28" s="67" t="str">
        <f>'1'!B28</f>
        <v xml:space="preserve">Оборудование многоквартирных жилых домов интеллектуальной системой учета </v>
      </c>
      <c r="C28" s="104" t="str">
        <f>'1'!C28</f>
        <v>K_S05</v>
      </c>
      <c r="D28" s="104">
        <f>'1'!D28</f>
        <v>2021</v>
      </c>
      <c r="E28" s="104">
        <f>'1'!E28</f>
        <v>2023</v>
      </c>
      <c r="F28" s="115">
        <f t="shared" ref="F28" si="6">Q28</f>
        <v>1682.1523637520038</v>
      </c>
      <c r="G28" s="115">
        <f t="shared" ref="G28" si="7">Q28</f>
        <v>1682.1523637520038</v>
      </c>
      <c r="H28" s="115"/>
      <c r="I28" s="115"/>
      <c r="J28" s="115">
        <f>G28</f>
        <v>1682.1523637520038</v>
      </c>
      <c r="K28" s="115"/>
      <c r="L28" s="115"/>
      <c r="M28" s="115"/>
      <c r="N28" s="115">
        <f>'7'!Q29</f>
        <v>876.14362698050195</v>
      </c>
      <c r="O28" s="115">
        <f>'7'!X29</f>
        <v>608.6755140845346</v>
      </c>
      <c r="P28" s="115">
        <f>'7'!AE29</f>
        <v>197.33322268696722</v>
      </c>
      <c r="Q28" s="115">
        <f t="shared" ref="Q28" si="8">+N28+O28+P28</f>
        <v>1682.1523637520038</v>
      </c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</row>
    <row r="29" spans="1:50" s="35" customFormat="1" x14ac:dyDescent="0.25">
      <c r="A29" s="135"/>
      <c r="B29" s="157"/>
      <c r="C29" s="156"/>
      <c r="D29" s="156"/>
      <c r="E29" s="156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</row>
    <row r="30" spans="1:50" s="139" customFormat="1" ht="19.5" customHeight="1" outlineLevel="1" x14ac:dyDescent="0.25">
      <c r="A30" s="136">
        <f>'1'!A30</f>
        <v>3</v>
      </c>
      <c r="B30" s="137" t="str">
        <f>'1'!B30</f>
        <v>Иные проекты</v>
      </c>
      <c r="C30" s="112"/>
      <c r="D30" s="112"/>
      <c r="E30" s="112"/>
      <c r="F30" s="117">
        <f t="shared" ref="F30:Q30" si="9">SUM(F31:F35)</f>
        <v>203.29390976470097</v>
      </c>
      <c r="G30" s="117">
        <f t="shared" si="9"/>
        <v>203.29390976470097</v>
      </c>
      <c r="H30" s="117">
        <f t="shared" si="9"/>
        <v>0</v>
      </c>
      <c r="I30" s="117">
        <f t="shared" si="9"/>
        <v>0</v>
      </c>
      <c r="J30" s="117">
        <f t="shared" si="9"/>
        <v>203.29390976470097</v>
      </c>
      <c r="K30" s="117">
        <f t="shared" si="9"/>
        <v>0</v>
      </c>
      <c r="L30" s="117">
        <f t="shared" si="9"/>
        <v>0</v>
      </c>
      <c r="M30" s="117">
        <f t="shared" si="9"/>
        <v>0</v>
      </c>
      <c r="N30" s="117">
        <f t="shared" si="9"/>
        <v>197.28036077222225</v>
      </c>
      <c r="O30" s="117">
        <f t="shared" si="9"/>
        <v>5.6787158340000001</v>
      </c>
      <c r="P30" s="117">
        <f t="shared" si="9"/>
        <v>0.33483315847872008</v>
      </c>
      <c r="Q30" s="117">
        <f t="shared" si="9"/>
        <v>203.29390976470097</v>
      </c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</row>
    <row r="31" spans="1:50" s="35" customFormat="1" ht="19.5" customHeight="1" outlineLevel="1" x14ac:dyDescent="0.25">
      <c r="A31" s="135" t="str">
        <f>'1'!A31</f>
        <v>3.1.</v>
      </c>
      <c r="B31" s="67" t="str">
        <f>'1'!B31</f>
        <v>Комплект оборудования для организации лаборатории</v>
      </c>
      <c r="C31" s="104" t="str">
        <f>'1'!C31</f>
        <v>K_S06</v>
      </c>
      <c r="D31" s="104">
        <f>'1'!D31</f>
        <v>2021</v>
      </c>
      <c r="E31" s="104">
        <f>'1'!E31</f>
        <v>2021</v>
      </c>
      <c r="F31" s="115">
        <f t="shared" ref="F31" si="10">Q31</f>
        <v>1.8015241666666668</v>
      </c>
      <c r="G31" s="115">
        <f t="shared" ref="G31" si="11">Q31</f>
        <v>1.8015241666666668</v>
      </c>
      <c r="H31" s="115"/>
      <c r="I31" s="115"/>
      <c r="J31" s="115">
        <f>G31</f>
        <v>1.8015241666666668</v>
      </c>
      <c r="K31" s="115"/>
      <c r="L31" s="115"/>
      <c r="M31" s="115"/>
      <c r="N31" s="115">
        <f>'7'!Q32</f>
        <v>1.8015241666666668</v>
      </c>
      <c r="O31" s="115">
        <f>'7'!X32</f>
        <v>0</v>
      </c>
      <c r="P31" s="115">
        <f>'7'!AE32</f>
        <v>0</v>
      </c>
      <c r="Q31" s="115">
        <f>+N31+O31+P31</f>
        <v>1.8015241666666668</v>
      </c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</row>
    <row r="32" spans="1:50" s="35" customFormat="1" ht="19.5" customHeight="1" outlineLevel="1" x14ac:dyDescent="0.25">
      <c r="A32" s="135" t="str">
        <f>'1'!A32</f>
        <v>3.2.</v>
      </c>
      <c r="B32" s="181" t="str">
        <f>'1'!B32</f>
        <v>Приобретение площадей офисного помещения в г.Смоленске</v>
      </c>
      <c r="C32" s="180" t="str">
        <f>'1'!C32</f>
        <v>K_S07</v>
      </c>
      <c r="D32" s="180">
        <f>'1'!D32</f>
        <v>2021</v>
      </c>
      <c r="E32" s="180">
        <f>'1'!E32</f>
        <v>2021</v>
      </c>
      <c r="F32" s="115">
        <f t="shared" ref="F32:F34" si="12">Q32</f>
        <v>188.14583333333334</v>
      </c>
      <c r="G32" s="115">
        <f t="shared" ref="G32:G34" si="13">Q32</f>
        <v>188.14583333333334</v>
      </c>
      <c r="H32" s="115"/>
      <c r="I32" s="115"/>
      <c r="J32" s="115">
        <f t="shared" ref="J32:J34" si="14">G32</f>
        <v>188.14583333333334</v>
      </c>
      <c r="K32" s="115"/>
      <c r="L32" s="115"/>
      <c r="M32" s="115"/>
      <c r="N32" s="115">
        <f>'7'!Q33</f>
        <v>188.14583333333334</v>
      </c>
      <c r="O32" s="115">
        <f>'7'!X33</f>
        <v>0</v>
      </c>
      <c r="P32" s="115">
        <f>'7'!AE33</f>
        <v>0</v>
      </c>
      <c r="Q32" s="115">
        <f t="shared" ref="Q32:Q34" si="15">+N32+O32+P32</f>
        <v>188.14583333333334</v>
      </c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</row>
    <row r="33" spans="1:50" s="35" customFormat="1" ht="19.5" customHeight="1" outlineLevel="1" x14ac:dyDescent="0.25">
      <c r="A33" s="135" t="str">
        <f>'1'!A33</f>
        <v>3.3.</v>
      </c>
      <c r="B33" s="181" t="str">
        <f>'1'!B33</f>
        <v>Омниканальная платформа (CRM)</v>
      </c>
      <c r="C33" s="180" t="str">
        <f>'1'!C33</f>
        <v>К_08</v>
      </c>
      <c r="D33" s="180">
        <f>'1'!D33</f>
        <v>2021</v>
      </c>
      <c r="E33" s="180">
        <f>'1'!E33</f>
        <v>2022</v>
      </c>
      <c r="F33" s="115">
        <f t="shared" si="12"/>
        <v>8.0587221000000007</v>
      </c>
      <c r="G33" s="115">
        <f t="shared" si="13"/>
        <v>8.0587221000000007</v>
      </c>
      <c r="H33" s="115"/>
      <c r="I33" s="115"/>
      <c r="J33" s="115">
        <f t="shared" si="14"/>
        <v>8.0587221000000007</v>
      </c>
      <c r="K33" s="115"/>
      <c r="L33" s="115"/>
      <c r="M33" s="115"/>
      <c r="N33" s="115">
        <f>'7'!Q34</f>
        <v>4.0293610500000003</v>
      </c>
      <c r="O33" s="115">
        <f>'7'!X34</f>
        <v>4.0293610500000003</v>
      </c>
      <c r="P33" s="115">
        <f>'7'!AE34</f>
        <v>0</v>
      </c>
      <c r="Q33" s="115">
        <f t="shared" si="15"/>
        <v>8.0587221000000007</v>
      </c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</row>
    <row r="34" spans="1:50" s="35" customFormat="1" ht="19.5" customHeight="1" outlineLevel="1" x14ac:dyDescent="0.25">
      <c r="A34" s="135" t="str">
        <f>'1'!A34</f>
        <v>3.4.</v>
      </c>
      <c r="B34" s="181" t="str">
        <f>'1'!B34</f>
        <v xml:space="preserve">Интеграционная шина </v>
      </c>
      <c r="C34" s="180" t="str">
        <f>'1'!C34</f>
        <v>К_09</v>
      </c>
      <c r="D34" s="180">
        <f>'1'!D34</f>
        <v>2021</v>
      </c>
      <c r="E34" s="180">
        <f>'1'!E34</f>
        <v>2023</v>
      </c>
      <c r="F34" s="115">
        <f t="shared" si="12"/>
        <v>5.2878301647009422</v>
      </c>
      <c r="G34" s="115">
        <f t="shared" si="13"/>
        <v>5.2878301647009422</v>
      </c>
      <c r="H34" s="115"/>
      <c r="I34" s="115"/>
      <c r="J34" s="115">
        <f t="shared" si="14"/>
        <v>5.2878301647009422</v>
      </c>
      <c r="K34" s="115"/>
      <c r="L34" s="115"/>
      <c r="M34" s="115"/>
      <c r="N34" s="115">
        <f>'7'!Q35</f>
        <v>3.3036422222222228</v>
      </c>
      <c r="O34" s="115">
        <f>'7'!X35</f>
        <v>1.6493547840000002</v>
      </c>
      <c r="P34" s="115">
        <f>'7'!AE35</f>
        <v>0.33483315847872008</v>
      </c>
      <c r="Q34" s="115">
        <f t="shared" si="15"/>
        <v>5.2878301647009422</v>
      </c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</row>
    <row r="35" spans="1:50" s="35" customFormat="1" outlineLevel="1" x14ac:dyDescent="0.25">
      <c r="A35" s="135"/>
      <c r="B35" s="67"/>
      <c r="C35" s="104"/>
      <c r="D35" s="104"/>
      <c r="E35" s="104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</row>
    <row r="36" spans="1:50" s="35" customFormat="1" ht="19.5" customHeight="1" x14ac:dyDescent="0.25">
      <c r="A36" s="97"/>
      <c r="B36" s="112" t="s">
        <v>244</v>
      </c>
      <c r="C36" s="97"/>
      <c r="D36" s="97"/>
      <c r="E36" s="97"/>
      <c r="F36" s="117">
        <f t="shared" ref="F36:Q36" si="16">F14+F27+F30</f>
        <v>1896.6762371703962</v>
      </c>
      <c r="G36" s="117">
        <f t="shared" si="16"/>
        <v>1896.6762371703962</v>
      </c>
      <c r="H36" s="117">
        <f t="shared" si="16"/>
        <v>0</v>
      </c>
      <c r="I36" s="117">
        <f t="shared" si="16"/>
        <v>0</v>
      </c>
      <c r="J36" s="117">
        <f t="shared" si="16"/>
        <v>1896.6762371703962</v>
      </c>
      <c r="K36" s="117">
        <f t="shared" si="16"/>
        <v>0</v>
      </c>
      <c r="L36" s="117">
        <f t="shared" si="16"/>
        <v>0</v>
      </c>
      <c r="M36" s="117">
        <f t="shared" si="16"/>
        <v>0</v>
      </c>
      <c r="N36" s="117">
        <f t="shared" si="16"/>
        <v>1074.2245313766944</v>
      </c>
      <c r="O36" s="117">
        <f t="shared" si="16"/>
        <v>619.34379467016879</v>
      </c>
      <c r="P36" s="117">
        <f t="shared" si="16"/>
        <v>203.10791112353303</v>
      </c>
      <c r="Q36" s="117">
        <f t="shared" si="16"/>
        <v>1896.6762371703962</v>
      </c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</row>
    <row r="37" spans="1:50" x14ac:dyDescent="0.25">
      <c r="N37" s="170"/>
      <c r="O37" s="170"/>
      <c r="P37" s="170"/>
      <c r="Q37" s="170"/>
    </row>
    <row r="38" spans="1:50" s="35" customFormat="1" ht="21" hidden="1" customHeight="1" outlineLevel="1" x14ac:dyDescent="0.25">
      <c r="A38" s="203" t="s">
        <v>195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78"/>
      <c r="S38" s="78"/>
      <c r="T38" s="78"/>
    </row>
    <row r="39" spans="1:50" s="35" customFormat="1" ht="18.75" hidden="1" customHeight="1" outlineLevel="1" x14ac:dyDescent="0.25">
      <c r="A39" s="203" t="s">
        <v>193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78"/>
      <c r="S39" s="78"/>
      <c r="T39" s="78"/>
    </row>
    <row r="40" spans="1:50" ht="48.75" hidden="1" customHeight="1" outlineLevel="1" x14ac:dyDescent="0.25">
      <c r="A40" s="206" t="s">
        <v>196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</row>
    <row r="41" spans="1:50" ht="17.25" hidden="1" customHeight="1" outlineLevel="1" x14ac:dyDescent="0.25">
      <c r="A41" s="201" t="s">
        <v>177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</row>
    <row r="42" spans="1:50" ht="18" hidden="1" customHeight="1" outlineLevel="1" x14ac:dyDescent="0.25">
      <c r="A42" s="206" t="s">
        <v>224</v>
      </c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</row>
    <row r="43" spans="1:50" ht="16.5" hidden="1" customHeight="1" outlineLevel="1" x14ac:dyDescent="0.25">
      <c r="A43" s="201" t="s">
        <v>179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</row>
    <row r="44" spans="1:50" ht="17.25" customHeight="1" collapsed="1" x14ac:dyDescent="0.25">
      <c r="A44" s="206"/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</row>
    <row r="45" spans="1:50" x14ac:dyDescent="0.25">
      <c r="B45" s="161" t="s">
        <v>296</v>
      </c>
      <c r="I45" s="28" t="s">
        <v>298</v>
      </c>
    </row>
    <row r="46" spans="1:50" x14ac:dyDescent="0.25">
      <c r="B46" s="162" t="s">
        <v>297</v>
      </c>
      <c r="N46" s="165"/>
    </row>
  </sheetData>
  <mergeCells count="24">
    <mergeCell ref="A42:Q42"/>
    <mergeCell ref="A43:Q43"/>
    <mergeCell ref="A44:Q44"/>
    <mergeCell ref="N10:Q10"/>
    <mergeCell ref="L11:M11"/>
    <mergeCell ref="D10:D12"/>
    <mergeCell ref="E10:E11"/>
    <mergeCell ref="A40:Q40"/>
    <mergeCell ref="A41:Q41"/>
    <mergeCell ref="A38:Q38"/>
    <mergeCell ref="A39:Q39"/>
    <mergeCell ref="A4:Q4"/>
    <mergeCell ref="G11:K11"/>
    <mergeCell ref="Q11:Q12"/>
    <mergeCell ref="A9:Q9"/>
    <mergeCell ref="A10:A12"/>
    <mergeCell ref="B10:B12"/>
    <mergeCell ref="C10:C12"/>
    <mergeCell ref="A7:Q7"/>
    <mergeCell ref="A8:Q8"/>
    <mergeCell ref="F10:F11"/>
    <mergeCell ref="A5:O5"/>
    <mergeCell ref="G10:K10"/>
    <mergeCell ref="L10:M10"/>
  </mergeCells>
  <pageMargins left="0.27559055118110237" right="0.27559055118110237" top="0.47244094488188981" bottom="0.47244094488188981" header="0.31496062992125984" footer="0.31496062992125984"/>
  <pageSetup paperSize="8" scale="70" firstPageNumber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1"/>
  <sheetViews>
    <sheetView topLeftCell="A18" zoomScale="90" zoomScaleNormal="90" workbookViewId="0">
      <selection activeCell="C59" sqref="C59"/>
    </sheetView>
  </sheetViews>
  <sheetFormatPr defaultRowHeight="15.75" outlineLevelRow="1" x14ac:dyDescent="0.25"/>
  <cols>
    <col min="1" max="1" width="9.5" style="28" customWidth="1"/>
    <col min="2" max="2" width="60.75" style="28" customWidth="1"/>
    <col min="3" max="3" width="10.5" style="28" customWidth="1"/>
    <col min="4" max="4" width="17.625" style="28" customWidth="1"/>
    <col min="5" max="5" width="11.375" style="28" customWidth="1"/>
    <col min="6" max="6" width="8" style="28" customWidth="1"/>
    <col min="7" max="10" width="6" style="28" customWidth="1"/>
    <col min="11" max="11" width="8.5" style="28" customWidth="1"/>
    <col min="12" max="12" width="11.375" style="28" customWidth="1"/>
    <col min="13" max="13" width="6.375" style="28" bestFit="1" customWidth="1"/>
    <col min="14" max="17" width="6" style="28" customWidth="1"/>
    <col min="18" max="18" width="6.375" style="28" bestFit="1" customWidth="1"/>
    <col min="19" max="19" width="10.75" style="124" customWidth="1"/>
    <col min="20" max="20" width="6.375" style="124" bestFit="1" customWidth="1"/>
    <col min="21" max="24" width="6" style="124" customWidth="1"/>
    <col min="25" max="25" width="6.375" style="124" bestFit="1" customWidth="1"/>
    <col min="26" max="26" width="11.125" style="28" customWidth="1"/>
    <col min="27" max="27" width="8.75" style="28" customWidth="1"/>
    <col min="28" max="31" width="6" style="28" customWidth="1"/>
    <col min="32" max="32" width="8.5" style="28" customWidth="1"/>
    <col min="33" max="33" width="6.25" style="1" customWidth="1"/>
    <col min="34" max="34" width="3.75" style="1" customWidth="1"/>
    <col min="35" max="35" width="3.875" style="1" customWidth="1"/>
    <col min="36" max="36" width="4.5" style="1" customWidth="1"/>
    <col min="37" max="37" width="5" style="1" customWidth="1"/>
    <col min="38" max="38" width="5.5" style="1" customWidth="1"/>
    <col min="39" max="39" width="5.75" style="1" customWidth="1"/>
    <col min="40" max="40" width="5.5" style="1" customWidth="1"/>
    <col min="41" max="42" width="5" style="1" customWidth="1"/>
    <col min="43" max="43" width="12.875" style="1" customWidth="1"/>
    <col min="44" max="53" width="5" style="1" customWidth="1"/>
    <col min="54" max="16384" width="9" style="1"/>
  </cols>
  <sheetData>
    <row r="1" spans="1:46" ht="22.5" x14ac:dyDescent="0.25">
      <c r="AF1" s="51" t="s">
        <v>192</v>
      </c>
    </row>
    <row r="2" spans="1:46" ht="22.5" x14ac:dyDescent="0.3">
      <c r="AF2" s="52" t="s">
        <v>194</v>
      </c>
    </row>
    <row r="3" spans="1:46" ht="18.75" x14ac:dyDescent="0.3">
      <c r="AF3" s="52"/>
    </row>
    <row r="4" spans="1:46" ht="18.75" x14ac:dyDescent="0.25">
      <c r="A4" s="208" t="s">
        <v>300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131"/>
      <c r="T4" s="131"/>
      <c r="U4" s="131"/>
      <c r="V4" s="131"/>
      <c r="W4" s="131"/>
      <c r="X4" s="131"/>
      <c r="Y4" s="131"/>
    </row>
    <row r="5" spans="1:46" ht="18.75" x14ac:dyDescent="0.25">
      <c r="A5" s="209" t="s">
        <v>299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132"/>
      <c r="T5" s="132"/>
      <c r="U5" s="132"/>
      <c r="V5" s="132"/>
      <c r="W5" s="132"/>
      <c r="X5" s="132"/>
      <c r="Y5" s="132"/>
      <c r="Z5" s="43"/>
      <c r="AA5" s="43"/>
      <c r="AB5" s="43"/>
      <c r="AC5" s="43"/>
      <c r="AD5" s="43"/>
      <c r="AE5" s="43"/>
      <c r="AF5" s="43"/>
      <c r="AG5" s="28"/>
      <c r="AH5" s="28"/>
    </row>
    <row r="6" spans="1:46" s="33" customFormat="1" ht="10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132"/>
      <c r="T6" s="132"/>
      <c r="U6" s="132"/>
      <c r="V6" s="132"/>
      <c r="W6" s="132"/>
      <c r="X6" s="132"/>
      <c r="Y6" s="132"/>
      <c r="Z6" s="43"/>
      <c r="AA6" s="43"/>
      <c r="AB6" s="43"/>
      <c r="AC6" s="43"/>
      <c r="AD6" s="43"/>
      <c r="AE6" s="43"/>
      <c r="AF6" s="43"/>
      <c r="AG6" s="28"/>
      <c r="AH6" s="28"/>
    </row>
    <row r="7" spans="1:46" ht="18.75" x14ac:dyDescent="0.25">
      <c r="A7" s="192" t="s">
        <v>301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25"/>
      <c r="T7" s="125"/>
      <c r="U7" s="125"/>
      <c r="V7" s="125"/>
      <c r="W7" s="125"/>
      <c r="X7" s="125"/>
      <c r="Y7" s="125"/>
      <c r="Z7" s="53"/>
      <c r="AA7" s="53"/>
      <c r="AB7" s="53"/>
      <c r="AC7" s="53"/>
      <c r="AD7" s="53"/>
      <c r="AE7" s="53"/>
      <c r="AF7" s="53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</row>
    <row r="8" spans="1:46" x14ac:dyDescent="0.25">
      <c r="A8" s="194" t="s">
        <v>302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27"/>
      <c r="T8" s="127"/>
      <c r="U8" s="127"/>
      <c r="V8" s="127"/>
      <c r="W8" s="127"/>
      <c r="X8" s="127"/>
      <c r="Y8" s="127"/>
      <c r="Z8" s="54"/>
      <c r="AA8" s="54"/>
      <c r="AB8" s="54"/>
      <c r="AC8" s="54"/>
      <c r="AD8" s="54"/>
      <c r="AE8" s="54"/>
      <c r="AF8" s="54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</row>
    <row r="9" spans="1:46" ht="10.5" customHeight="1" x14ac:dyDescent="0.25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6" ht="31.5" customHeight="1" x14ac:dyDescent="0.25">
      <c r="A10" s="216" t="s">
        <v>69</v>
      </c>
      <c r="B10" s="216" t="s">
        <v>18</v>
      </c>
      <c r="C10" s="216" t="s">
        <v>282</v>
      </c>
      <c r="D10" s="216" t="s">
        <v>106</v>
      </c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1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5"/>
      <c r="AS10" s="35"/>
      <c r="AT10" s="35"/>
    </row>
    <row r="11" spans="1:46" ht="44.25" customHeight="1" x14ac:dyDescent="0.25">
      <c r="A11" s="221"/>
      <c r="B11" s="221"/>
      <c r="C11" s="221"/>
      <c r="D11" s="221"/>
      <c r="E11" s="213" t="s">
        <v>250</v>
      </c>
      <c r="F11" s="214"/>
      <c r="G11" s="214"/>
      <c r="H11" s="214"/>
      <c r="I11" s="214"/>
      <c r="J11" s="214"/>
      <c r="K11" s="215"/>
      <c r="L11" s="213" t="s">
        <v>309</v>
      </c>
      <c r="M11" s="214"/>
      <c r="N11" s="214"/>
      <c r="O11" s="214"/>
      <c r="P11" s="214"/>
      <c r="Q11" s="214"/>
      <c r="R11" s="214"/>
      <c r="S11" s="213" t="s">
        <v>359</v>
      </c>
      <c r="T11" s="214"/>
      <c r="U11" s="214"/>
      <c r="V11" s="214"/>
      <c r="W11" s="214"/>
      <c r="X11" s="214"/>
      <c r="Y11" s="214"/>
      <c r="Z11" s="218" t="s">
        <v>238</v>
      </c>
      <c r="AA11" s="219"/>
      <c r="AB11" s="219"/>
      <c r="AC11" s="219"/>
      <c r="AD11" s="219"/>
      <c r="AE11" s="219"/>
      <c r="AF11" s="220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</row>
    <row r="12" spans="1:46" ht="55.5" customHeight="1" x14ac:dyDescent="0.25">
      <c r="A12" s="221"/>
      <c r="B12" s="221"/>
      <c r="C12" s="221"/>
      <c r="D12" s="217"/>
      <c r="E12" s="213" t="s">
        <v>113</v>
      </c>
      <c r="F12" s="214"/>
      <c r="G12" s="214"/>
      <c r="H12" s="214"/>
      <c r="I12" s="214"/>
      <c r="J12" s="214"/>
      <c r="K12" s="215"/>
      <c r="L12" s="213" t="s">
        <v>113</v>
      </c>
      <c r="M12" s="214"/>
      <c r="N12" s="214"/>
      <c r="O12" s="214"/>
      <c r="P12" s="214"/>
      <c r="Q12" s="214"/>
      <c r="R12" s="214"/>
      <c r="S12" s="213" t="s">
        <v>113</v>
      </c>
      <c r="T12" s="214"/>
      <c r="U12" s="214"/>
      <c r="V12" s="214"/>
      <c r="W12" s="214"/>
      <c r="X12" s="214"/>
      <c r="Y12" s="214"/>
      <c r="Z12" s="213" t="s">
        <v>10</v>
      </c>
      <c r="AA12" s="214"/>
      <c r="AB12" s="214"/>
      <c r="AC12" s="214"/>
      <c r="AD12" s="214"/>
      <c r="AE12" s="214"/>
      <c r="AF12" s="21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</row>
    <row r="13" spans="1:46" s="35" customFormat="1" ht="37.5" customHeight="1" x14ac:dyDescent="0.25">
      <c r="A13" s="221"/>
      <c r="B13" s="221"/>
      <c r="C13" s="221"/>
      <c r="D13" s="216" t="s">
        <v>108</v>
      </c>
      <c r="E13" s="172" t="s">
        <v>27</v>
      </c>
      <c r="F13" s="213" t="s">
        <v>26</v>
      </c>
      <c r="G13" s="214"/>
      <c r="H13" s="214"/>
      <c r="I13" s="214"/>
      <c r="J13" s="214"/>
      <c r="K13" s="215"/>
      <c r="L13" s="130" t="s">
        <v>27</v>
      </c>
      <c r="M13" s="213" t="s">
        <v>26</v>
      </c>
      <c r="N13" s="214"/>
      <c r="O13" s="214"/>
      <c r="P13" s="214"/>
      <c r="Q13" s="214"/>
      <c r="R13" s="215"/>
      <c r="S13" s="130" t="s">
        <v>27</v>
      </c>
      <c r="T13" s="213" t="s">
        <v>26</v>
      </c>
      <c r="U13" s="214"/>
      <c r="V13" s="214"/>
      <c r="W13" s="214"/>
      <c r="X13" s="214"/>
      <c r="Y13" s="215"/>
      <c r="Z13" s="130" t="s">
        <v>27</v>
      </c>
      <c r="AA13" s="213" t="s">
        <v>26</v>
      </c>
      <c r="AB13" s="214"/>
      <c r="AC13" s="214"/>
      <c r="AD13" s="214"/>
      <c r="AE13" s="214"/>
      <c r="AF13" s="215"/>
    </row>
    <row r="14" spans="1:46" s="35" customFormat="1" ht="66" customHeight="1" x14ac:dyDescent="0.25">
      <c r="A14" s="217"/>
      <c r="B14" s="217"/>
      <c r="C14" s="217"/>
      <c r="D14" s="217"/>
      <c r="E14" s="128" t="s">
        <v>12</v>
      </c>
      <c r="F14" s="128" t="s">
        <v>12</v>
      </c>
      <c r="G14" s="26" t="s">
        <v>252</v>
      </c>
      <c r="H14" s="26" t="s">
        <v>253</v>
      </c>
      <c r="I14" s="26" t="s">
        <v>254</v>
      </c>
      <c r="J14" s="26" t="s">
        <v>255</v>
      </c>
      <c r="K14" s="26" t="s">
        <v>256</v>
      </c>
      <c r="L14" s="128" t="s">
        <v>12</v>
      </c>
      <c r="M14" s="128" t="s">
        <v>12</v>
      </c>
      <c r="N14" s="26" t="s">
        <v>252</v>
      </c>
      <c r="O14" s="26" t="s">
        <v>253</v>
      </c>
      <c r="P14" s="26" t="s">
        <v>254</v>
      </c>
      <c r="Q14" s="26" t="s">
        <v>255</v>
      </c>
      <c r="R14" s="26" t="s">
        <v>256</v>
      </c>
      <c r="S14" s="128" t="s">
        <v>12</v>
      </c>
      <c r="T14" s="128" t="s">
        <v>12</v>
      </c>
      <c r="U14" s="26" t="s">
        <v>252</v>
      </c>
      <c r="V14" s="26" t="s">
        <v>253</v>
      </c>
      <c r="W14" s="26" t="s">
        <v>254</v>
      </c>
      <c r="X14" s="26" t="s">
        <v>255</v>
      </c>
      <c r="Y14" s="26" t="s">
        <v>256</v>
      </c>
      <c r="Z14" s="128" t="s">
        <v>12</v>
      </c>
      <c r="AA14" s="128" t="s">
        <v>12</v>
      </c>
      <c r="AB14" s="26" t="s">
        <v>252</v>
      </c>
      <c r="AC14" s="26" t="s">
        <v>253</v>
      </c>
      <c r="AD14" s="26" t="s">
        <v>254</v>
      </c>
      <c r="AE14" s="26" t="s">
        <v>255</v>
      </c>
      <c r="AF14" s="26" t="s">
        <v>256</v>
      </c>
    </row>
    <row r="15" spans="1:46" s="35" customFormat="1" x14ac:dyDescent="0.25">
      <c r="A15" s="129">
        <v>1</v>
      </c>
      <c r="B15" s="129">
        <v>2</v>
      </c>
      <c r="C15" s="129">
        <v>3</v>
      </c>
      <c r="D15" s="129">
        <v>4</v>
      </c>
      <c r="E15" s="32" t="s">
        <v>86</v>
      </c>
      <c r="F15" s="32" t="s">
        <v>87</v>
      </c>
      <c r="G15" s="32" t="s">
        <v>88</v>
      </c>
      <c r="H15" s="32" t="s">
        <v>89</v>
      </c>
      <c r="I15" s="32" t="s">
        <v>90</v>
      </c>
      <c r="J15" s="32" t="s">
        <v>91</v>
      </c>
      <c r="K15" s="32" t="s">
        <v>92</v>
      </c>
      <c r="L15" s="32" t="s">
        <v>93</v>
      </c>
      <c r="M15" s="32" t="s">
        <v>94</v>
      </c>
      <c r="N15" s="32" t="s">
        <v>95</v>
      </c>
      <c r="O15" s="32" t="s">
        <v>96</v>
      </c>
      <c r="P15" s="32" t="s">
        <v>97</v>
      </c>
      <c r="Q15" s="32" t="s">
        <v>98</v>
      </c>
      <c r="R15" s="32" t="s">
        <v>176</v>
      </c>
      <c r="S15" s="32" t="s">
        <v>93</v>
      </c>
      <c r="T15" s="32" t="s">
        <v>94</v>
      </c>
      <c r="U15" s="32" t="s">
        <v>95</v>
      </c>
      <c r="V15" s="32" t="s">
        <v>96</v>
      </c>
      <c r="W15" s="32" t="s">
        <v>97</v>
      </c>
      <c r="X15" s="32" t="s">
        <v>98</v>
      </c>
      <c r="Y15" s="32" t="s">
        <v>176</v>
      </c>
      <c r="Z15" s="32" t="s">
        <v>99</v>
      </c>
      <c r="AA15" s="32" t="s">
        <v>100</v>
      </c>
      <c r="AB15" s="32" t="s">
        <v>101</v>
      </c>
      <c r="AC15" s="32" t="s">
        <v>102</v>
      </c>
      <c r="AD15" s="32" t="s">
        <v>103</v>
      </c>
      <c r="AE15" s="32" t="s">
        <v>104</v>
      </c>
      <c r="AF15" s="32" t="s">
        <v>105</v>
      </c>
    </row>
    <row r="16" spans="1:46" s="139" customFormat="1" ht="18" customHeight="1" x14ac:dyDescent="0.25">
      <c r="A16" s="142">
        <f>'1'!A14</f>
        <v>1</v>
      </c>
      <c r="B16" s="143" t="str">
        <f>'1'!B14</f>
        <v>Приобретение ИТ-имущества</v>
      </c>
      <c r="C16" s="142"/>
      <c r="D16" s="147">
        <f>SUM(D17:D28)</f>
        <v>11.229963653691437</v>
      </c>
      <c r="E16" s="147">
        <f>SUM(E17:E28)</f>
        <v>0</v>
      </c>
      <c r="F16" s="147">
        <f>SUM(F17:F28)</f>
        <v>0.80054362397013346</v>
      </c>
      <c r="G16" s="145"/>
      <c r="H16" s="145"/>
      <c r="I16" s="145"/>
      <c r="J16" s="145"/>
      <c r="K16" s="147">
        <f>SUM(K17:K28)</f>
        <v>0.80054362397013346</v>
      </c>
      <c r="L16" s="147">
        <f>SUM(L17:L28)</f>
        <v>0</v>
      </c>
      <c r="M16" s="147">
        <f>SUM(M17:M28)</f>
        <v>4.9895647516342061</v>
      </c>
      <c r="N16" s="145"/>
      <c r="O16" s="145"/>
      <c r="P16" s="145"/>
      <c r="Q16" s="145"/>
      <c r="R16" s="147">
        <f>SUM(R17:R28)</f>
        <v>4.9895647516342061</v>
      </c>
      <c r="S16" s="147">
        <f>SUM(S17:S28)</f>
        <v>0</v>
      </c>
      <c r="T16" s="147">
        <f>SUM(T17:T28)</f>
        <v>5.4398552780870961</v>
      </c>
      <c r="U16" s="145"/>
      <c r="V16" s="145"/>
      <c r="W16" s="145"/>
      <c r="X16" s="145"/>
      <c r="Y16" s="147">
        <f>SUM(Y17:Y28)</f>
        <v>5.4398552780870961</v>
      </c>
      <c r="Z16" s="147">
        <f>SUM(Z17:Z28)</f>
        <v>0</v>
      </c>
      <c r="AA16" s="147">
        <f>SUM(AA17:AA28)</f>
        <v>11.229963653691437</v>
      </c>
      <c r="AB16" s="145"/>
      <c r="AC16" s="145"/>
      <c r="AD16" s="145"/>
      <c r="AE16" s="145"/>
      <c r="AF16" s="147">
        <f>SUM(AF17:AF28)</f>
        <v>11.229963653691437</v>
      </c>
      <c r="AG16" s="174">
        <f>AA16+Z16-D16</f>
        <v>0</v>
      </c>
    </row>
    <row r="17" spans="1:33" s="35" customFormat="1" ht="18" customHeight="1" x14ac:dyDescent="0.25">
      <c r="A17" s="140" t="str">
        <f>'1'!A15</f>
        <v>1.1.</v>
      </c>
      <c r="B17" s="141" t="str">
        <f>'1'!B15</f>
        <v>Рабочие станции</v>
      </c>
      <c r="C17" s="140" t="str">
        <f>'1'!C15</f>
        <v>K_S01</v>
      </c>
      <c r="D17" s="146">
        <f>'2'!F15</f>
        <v>0.80054362397013346</v>
      </c>
      <c r="E17" s="32"/>
      <c r="F17" s="146">
        <f>'2'!N15</f>
        <v>0.80054362397013346</v>
      </c>
      <c r="G17" s="32"/>
      <c r="H17" s="32"/>
      <c r="I17" s="32"/>
      <c r="J17" s="32"/>
      <c r="K17" s="146">
        <f t="shared" ref="K17" si="0">F17</f>
        <v>0.80054362397013346</v>
      </c>
      <c r="L17" s="32"/>
      <c r="M17" s="146">
        <f>'2'!O15</f>
        <v>0</v>
      </c>
      <c r="N17" s="32"/>
      <c r="O17" s="32"/>
      <c r="P17" s="32"/>
      <c r="Q17" s="32"/>
      <c r="R17" s="146">
        <f t="shared" ref="R17" si="1">M17</f>
        <v>0</v>
      </c>
      <c r="S17" s="32"/>
      <c r="T17" s="146">
        <f>'2'!P15</f>
        <v>0</v>
      </c>
      <c r="U17" s="32"/>
      <c r="V17" s="32"/>
      <c r="W17" s="32"/>
      <c r="X17" s="32"/>
      <c r="Y17" s="146">
        <f t="shared" ref="Y17" si="2">T17</f>
        <v>0</v>
      </c>
      <c r="Z17" s="146">
        <f>S17+L17+E17</f>
        <v>0</v>
      </c>
      <c r="AA17" s="146">
        <f>T17+M17+F17</f>
        <v>0.80054362397013346</v>
      </c>
      <c r="AB17" s="32"/>
      <c r="AC17" s="32"/>
      <c r="AD17" s="32"/>
      <c r="AE17" s="32"/>
      <c r="AF17" s="146">
        <f t="shared" ref="AF17" si="3">AA17</f>
        <v>0.80054362397013346</v>
      </c>
      <c r="AG17" s="174">
        <f t="shared" ref="AG17:AG38" si="4">AA17+Z17-D17</f>
        <v>0</v>
      </c>
    </row>
    <row r="18" spans="1:33" s="35" customFormat="1" ht="18" customHeight="1" x14ac:dyDescent="0.25">
      <c r="A18" s="140" t="str">
        <f>'1'!A16</f>
        <v>1.2.</v>
      </c>
      <c r="B18" s="141" t="str">
        <f>'1'!B16</f>
        <v>Телекоммуникационное и сетевое оборудование (коммутатор Cisco)</v>
      </c>
      <c r="C18" s="140" t="str">
        <f>'1'!C16</f>
        <v>K_S02</v>
      </c>
      <c r="D18" s="146">
        <f>'2'!F16</f>
        <v>1.1595288994679969</v>
      </c>
      <c r="E18" s="32"/>
      <c r="F18" s="146">
        <f>'2'!N16</f>
        <v>0</v>
      </c>
      <c r="G18" s="32"/>
      <c r="H18" s="32"/>
      <c r="I18" s="32"/>
      <c r="J18" s="32"/>
      <c r="K18" s="146">
        <f t="shared" ref="K18:K27" si="5">F18</f>
        <v>0</v>
      </c>
      <c r="L18" s="32"/>
      <c r="M18" s="146">
        <f>'2'!O16</f>
        <v>0.87327211834026686</v>
      </c>
      <c r="N18" s="32"/>
      <c r="O18" s="32"/>
      <c r="P18" s="32"/>
      <c r="Q18" s="32"/>
      <c r="R18" s="146">
        <f t="shared" ref="R18:R27" si="6">M18</f>
        <v>0.87327211834026686</v>
      </c>
      <c r="S18" s="32"/>
      <c r="T18" s="146">
        <f>'2'!P16</f>
        <v>0.28625678112773001</v>
      </c>
      <c r="U18" s="32"/>
      <c r="V18" s="32"/>
      <c r="W18" s="32"/>
      <c r="X18" s="32"/>
      <c r="Y18" s="146">
        <f t="shared" ref="Y18:Y27" si="7">T18</f>
        <v>0.28625678112773001</v>
      </c>
      <c r="Z18" s="146">
        <f t="shared" ref="Z18:Z27" si="8">S18+L18+E18</f>
        <v>0</v>
      </c>
      <c r="AA18" s="146">
        <f t="shared" ref="AA18:AA27" si="9">T18+M18+F18</f>
        <v>1.1595288994679969</v>
      </c>
      <c r="AB18" s="32"/>
      <c r="AC18" s="32"/>
      <c r="AD18" s="32"/>
      <c r="AE18" s="32"/>
      <c r="AF18" s="146">
        <f t="shared" ref="AF18:AF27" si="10">AA18</f>
        <v>1.1595288994679969</v>
      </c>
      <c r="AG18" s="174">
        <f t="shared" ref="AG18:AG27" si="11">AA18+Z18-D18</f>
        <v>0</v>
      </c>
    </row>
    <row r="19" spans="1:33" s="35" customFormat="1" ht="18" customHeight="1" x14ac:dyDescent="0.25">
      <c r="A19" s="140" t="str">
        <f>'1'!A17</f>
        <v>1.3.</v>
      </c>
      <c r="B19" s="141" t="str">
        <f>'1'!B17</f>
        <v>Телекоммуникационное и сетевое оборудование (маршрутизатор Cisco)</v>
      </c>
      <c r="C19" s="140" t="str">
        <f>'1'!C17</f>
        <v>K_S03</v>
      </c>
      <c r="D19" s="146">
        <f>'2'!F17</f>
        <v>0.80174051201236618</v>
      </c>
      <c r="E19" s="32"/>
      <c r="F19" s="146">
        <f>'2'!N17</f>
        <v>0</v>
      </c>
      <c r="G19" s="32"/>
      <c r="H19" s="32"/>
      <c r="I19" s="32"/>
      <c r="J19" s="32"/>
      <c r="K19" s="146">
        <f t="shared" si="5"/>
        <v>0</v>
      </c>
      <c r="L19" s="32"/>
      <c r="M19" s="146">
        <f>'2'!O17</f>
        <v>0.56543781158684459</v>
      </c>
      <c r="N19" s="32"/>
      <c r="O19" s="32"/>
      <c r="P19" s="32"/>
      <c r="Q19" s="32"/>
      <c r="R19" s="146">
        <f t="shared" si="6"/>
        <v>0.56543781158684459</v>
      </c>
      <c r="S19" s="32"/>
      <c r="T19" s="146">
        <f>'2'!P17</f>
        <v>0.23630270042552165</v>
      </c>
      <c r="U19" s="32"/>
      <c r="V19" s="32"/>
      <c r="W19" s="32"/>
      <c r="X19" s="32"/>
      <c r="Y19" s="146">
        <f t="shared" si="7"/>
        <v>0.23630270042552165</v>
      </c>
      <c r="Z19" s="146">
        <f t="shared" si="8"/>
        <v>0</v>
      </c>
      <c r="AA19" s="146">
        <f t="shared" si="9"/>
        <v>0.80174051201236618</v>
      </c>
      <c r="AB19" s="32"/>
      <c r="AC19" s="32"/>
      <c r="AD19" s="32"/>
      <c r="AE19" s="32"/>
      <c r="AF19" s="146">
        <f t="shared" si="10"/>
        <v>0.80174051201236618</v>
      </c>
      <c r="AG19" s="174">
        <f t="shared" si="11"/>
        <v>0</v>
      </c>
    </row>
    <row r="20" spans="1:33" s="35" customFormat="1" ht="18" customHeight="1" x14ac:dyDescent="0.25">
      <c r="A20" s="140" t="str">
        <f>'1'!A18</f>
        <v>1.4.</v>
      </c>
      <c r="B20" s="141" t="str">
        <f>'1'!B18</f>
        <v>Серверное оборудование (вычислительный сервер Cisco UCS B200 M5)</v>
      </c>
      <c r="C20" s="140" t="str">
        <f>'1'!C18</f>
        <v>K_S04</v>
      </c>
      <c r="D20" s="146">
        <f>'2'!F18</f>
        <v>1.9536428352341337</v>
      </c>
      <c r="E20" s="32"/>
      <c r="F20" s="146">
        <f>'2'!N18</f>
        <v>0</v>
      </c>
      <c r="G20" s="32"/>
      <c r="H20" s="32"/>
      <c r="I20" s="32"/>
      <c r="J20" s="32"/>
      <c r="K20" s="146">
        <f t="shared" si="5"/>
        <v>0</v>
      </c>
      <c r="L20" s="32"/>
      <c r="M20" s="146">
        <f>'2'!O18</f>
        <v>1.9536428352341337</v>
      </c>
      <c r="N20" s="32"/>
      <c r="O20" s="32"/>
      <c r="P20" s="32"/>
      <c r="Q20" s="32"/>
      <c r="R20" s="146">
        <f t="shared" si="6"/>
        <v>1.9536428352341337</v>
      </c>
      <c r="S20" s="32"/>
      <c r="T20" s="146">
        <f>'2'!P18</f>
        <v>0</v>
      </c>
      <c r="U20" s="32"/>
      <c r="V20" s="32"/>
      <c r="W20" s="32"/>
      <c r="X20" s="32"/>
      <c r="Y20" s="146">
        <f t="shared" si="7"/>
        <v>0</v>
      </c>
      <c r="Z20" s="146">
        <f t="shared" si="8"/>
        <v>0</v>
      </c>
      <c r="AA20" s="146">
        <f t="shared" si="9"/>
        <v>1.9536428352341337</v>
      </c>
      <c r="AB20" s="32"/>
      <c r="AC20" s="32"/>
      <c r="AD20" s="32"/>
      <c r="AE20" s="32"/>
      <c r="AF20" s="146">
        <f t="shared" si="10"/>
        <v>1.9536428352341337</v>
      </c>
      <c r="AG20" s="174">
        <f t="shared" si="11"/>
        <v>0</v>
      </c>
    </row>
    <row r="21" spans="1:33" s="35" customFormat="1" ht="18" customHeight="1" x14ac:dyDescent="0.25">
      <c r="A21" s="140" t="str">
        <f>'1'!A19</f>
        <v>1.5.</v>
      </c>
      <c r="B21" s="141" t="str">
        <f>'1'!B19</f>
        <v>ИБП APC SRC2KI Smart-UPS RC 2000VA 1600W (SRC2KI)</v>
      </c>
      <c r="C21" s="140" t="str">
        <f>'1'!C19</f>
        <v>К_01</v>
      </c>
      <c r="D21" s="146">
        <f>'2'!F19</f>
        <v>0.17495936679936006</v>
      </c>
      <c r="E21" s="32"/>
      <c r="F21" s="146">
        <f>'2'!N19</f>
        <v>0</v>
      </c>
      <c r="G21" s="32"/>
      <c r="H21" s="32"/>
      <c r="I21" s="32"/>
      <c r="J21" s="32"/>
      <c r="K21" s="146">
        <f t="shared" si="5"/>
        <v>0</v>
      </c>
      <c r="L21" s="32"/>
      <c r="M21" s="146">
        <f>'2'!O19</f>
        <v>0.17495936679936006</v>
      </c>
      <c r="N21" s="32"/>
      <c r="O21" s="32"/>
      <c r="P21" s="32"/>
      <c r="Q21" s="32"/>
      <c r="R21" s="146">
        <f t="shared" si="6"/>
        <v>0.17495936679936006</v>
      </c>
      <c r="S21" s="32"/>
      <c r="T21" s="146">
        <f>'2'!P19</f>
        <v>0</v>
      </c>
      <c r="U21" s="32"/>
      <c r="V21" s="32"/>
      <c r="W21" s="32"/>
      <c r="X21" s="32"/>
      <c r="Y21" s="146">
        <f t="shared" si="7"/>
        <v>0</v>
      </c>
      <c r="Z21" s="146">
        <f t="shared" si="8"/>
        <v>0</v>
      </c>
      <c r="AA21" s="146">
        <f t="shared" si="9"/>
        <v>0.17495936679936006</v>
      </c>
      <c r="AB21" s="32"/>
      <c r="AC21" s="32"/>
      <c r="AD21" s="32"/>
      <c r="AE21" s="32"/>
      <c r="AF21" s="146">
        <f t="shared" si="10"/>
        <v>0.17495936679936006</v>
      </c>
      <c r="AG21" s="174">
        <f t="shared" si="11"/>
        <v>0</v>
      </c>
    </row>
    <row r="22" spans="1:33" s="35" customFormat="1" ht="31.5" x14ac:dyDescent="0.25">
      <c r="A22" s="140" t="str">
        <f>'1'!A20</f>
        <v>1.6.</v>
      </c>
      <c r="B22" s="141" t="str">
        <f>'1'!B20</f>
        <v>Ленточная библиотека HPE STOREEVER MSL2024 LTO-7 15000 SAS (P9G69A)</v>
      </c>
      <c r="C22" s="140" t="str">
        <f>'1'!C20</f>
        <v>К_02</v>
      </c>
      <c r="D22" s="146">
        <f>'2'!F20</f>
        <v>0.32085106298197341</v>
      </c>
      <c r="E22" s="32"/>
      <c r="F22" s="146">
        <f>'2'!N20</f>
        <v>0</v>
      </c>
      <c r="G22" s="32"/>
      <c r="H22" s="32"/>
      <c r="I22" s="32"/>
      <c r="J22" s="32"/>
      <c r="K22" s="146">
        <f t="shared" si="5"/>
        <v>0</v>
      </c>
      <c r="L22" s="32"/>
      <c r="M22" s="146">
        <f>'2'!O20</f>
        <v>0.32085106298197341</v>
      </c>
      <c r="N22" s="32"/>
      <c r="O22" s="32"/>
      <c r="P22" s="32"/>
      <c r="Q22" s="32"/>
      <c r="R22" s="146">
        <f t="shared" si="6"/>
        <v>0.32085106298197341</v>
      </c>
      <c r="S22" s="32"/>
      <c r="T22" s="146">
        <f>'2'!P20</f>
        <v>0</v>
      </c>
      <c r="U22" s="32"/>
      <c r="V22" s="32"/>
      <c r="W22" s="32"/>
      <c r="X22" s="32"/>
      <c r="Y22" s="146">
        <f t="shared" si="7"/>
        <v>0</v>
      </c>
      <c r="Z22" s="146">
        <f t="shared" si="8"/>
        <v>0</v>
      </c>
      <c r="AA22" s="146">
        <f t="shared" si="9"/>
        <v>0.32085106298197341</v>
      </c>
      <c r="AB22" s="32"/>
      <c r="AC22" s="32"/>
      <c r="AD22" s="32"/>
      <c r="AE22" s="32"/>
      <c r="AF22" s="146">
        <f t="shared" si="10"/>
        <v>0.32085106298197341</v>
      </c>
      <c r="AG22" s="174">
        <f t="shared" si="11"/>
        <v>0</v>
      </c>
    </row>
    <row r="23" spans="1:33" s="35" customFormat="1" ht="31.5" x14ac:dyDescent="0.25">
      <c r="A23" s="140" t="str">
        <f>'1'!A21</f>
        <v>1.7.</v>
      </c>
      <c r="B23" s="141" t="str">
        <f>'1'!B21</f>
        <v>Система хранения данных (СХД) HPE MSA 1050 8Gb Fibre Channel Dual Controller SFF Storage (Q2R19A)</v>
      </c>
      <c r="C23" s="140" t="str">
        <f>'1'!C21</f>
        <v>К_03</v>
      </c>
      <c r="D23" s="146">
        <f>'2'!F21</f>
        <v>1.1014015566916269</v>
      </c>
      <c r="E23" s="32"/>
      <c r="F23" s="146">
        <f>'2'!N21</f>
        <v>0</v>
      </c>
      <c r="G23" s="32"/>
      <c r="H23" s="32"/>
      <c r="I23" s="32"/>
      <c r="J23" s="32"/>
      <c r="K23" s="146">
        <f t="shared" si="5"/>
        <v>0</v>
      </c>
      <c r="L23" s="32"/>
      <c r="M23" s="146">
        <f>'2'!O21</f>
        <v>1.1014015566916269</v>
      </c>
      <c r="N23" s="32"/>
      <c r="O23" s="32"/>
      <c r="P23" s="32"/>
      <c r="Q23" s="32"/>
      <c r="R23" s="146">
        <f t="shared" si="6"/>
        <v>1.1014015566916269</v>
      </c>
      <c r="S23" s="32"/>
      <c r="T23" s="146">
        <f>'2'!P21</f>
        <v>0</v>
      </c>
      <c r="U23" s="32"/>
      <c r="V23" s="32"/>
      <c r="W23" s="32"/>
      <c r="X23" s="32"/>
      <c r="Y23" s="146">
        <f t="shared" si="7"/>
        <v>0</v>
      </c>
      <c r="Z23" s="146">
        <f t="shared" si="8"/>
        <v>0</v>
      </c>
      <c r="AA23" s="146">
        <f t="shared" si="9"/>
        <v>1.1014015566916269</v>
      </c>
      <c r="AB23" s="32"/>
      <c r="AC23" s="32"/>
      <c r="AD23" s="32"/>
      <c r="AE23" s="32"/>
      <c r="AF23" s="146">
        <f t="shared" si="10"/>
        <v>1.1014015566916269</v>
      </c>
      <c r="AG23" s="174">
        <f t="shared" si="11"/>
        <v>0</v>
      </c>
    </row>
    <row r="24" spans="1:33" s="35" customFormat="1" x14ac:dyDescent="0.25">
      <c r="A24" s="140" t="str">
        <f>'1'!A22</f>
        <v>1.8.</v>
      </c>
      <c r="B24" s="141" t="str">
        <f>'1'!B22</f>
        <v>МФУ HP LaserJet Enterprise 700 M725dn (CF066A)</v>
      </c>
      <c r="C24" s="140" t="str">
        <f>'1'!C22</f>
        <v>К_04</v>
      </c>
      <c r="D24" s="146">
        <f>'2'!F22</f>
        <v>0.53956789378078585</v>
      </c>
      <c r="E24" s="32"/>
      <c r="F24" s="146">
        <f>'2'!N22</f>
        <v>0</v>
      </c>
      <c r="G24" s="32"/>
      <c r="H24" s="32"/>
      <c r="I24" s="32"/>
      <c r="J24" s="32"/>
      <c r="K24" s="146">
        <f t="shared" si="5"/>
        <v>0</v>
      </c>
      <c r="L24" s="32"/>
      <c r="M24" s="146">
        <f>'2'!O22</f>
        <v>0</v>
      </c>
      <c r="N24" s="32"/>
      <c r="O24" s="32"/>
      <c r="P24" s="32"/>
      <c r="Q24" s="32"/>
      <c r="R24" s="146">
        <f t="shared" si="6"/>
        <v>0</v>
      </c>
      <c r="S24" s="32"/>
      <c r="T24" s="146">
        <f>'2'!P22</f>
        <v>0.53956789378078585</v>
      </c>
      <c r="U24" s="32"/>
      <c r="V24" s="32"/>
      <c r="W24" s="32"/>
      <c r="X24" s="32"/>
      <c r="Y24" s="146">
        <f t="shared" si="7"/>
        <v>0.53956789378078585</v>
      </c>
      <c r="Z24" s="146">
        <f t="shared" si="8"/>
        <v>0</v>
      </c>
      <c r="AA24" s="146">
        <f t="shared" si="9"/>
        <v>0.53956789378078585</v>
      </c>
      <c r="AB24" s="32"/>
      <c r="AC24" s="32"/>
      <c r="AD24" s="32"/>
      <c r="AE24" s="32"/>
      <c r="AF24" s="146">
        <f t="shared" si="10"/>
        <v>0.53956789378078585</v>
      </c>
      <c r="AG24" s="174">
        <f t="shared" si="11"/>
        <v>0</v>
      </c>
    </row>
    <row r="25" spans="1:33" s="35" customFormat="1" x14ac:dyDescent="0.25">
      <c r="A25" s="140" t="str">
        <f>'1'!A23</f>
        <v>1.9.</v>
      </c>
      <c r="B25" s="141" t="str">
        <f>'1'!B23</f>
        <v>Маршрутизатор Cisco ISR4431/K9</v>
      </c>
      <c r="C25" s="140" t="str">
        <f>'1'!C23</f>
        <v>К_05</v>
      </c>
      <c r="D25" s="146">
        <f>'2'!F23</f>
        <v>0.33852659130162582</v>
      </c>
      <c r="E25" s="32"/>
      <c r="F25" s="146">
        <f>'2'!N23</f>
        <v>0</v>
      </c>
      <c r="G25" s="32"/>
      <c r="H25" s="32"/>
      <c r="I25" s="32"/>
      <c r="J25" s="32"/>
      <c r="K25" s="146">
        <f t="shared" si="5"/>
        <v>0</v>
      </c>
      <c r="L25" s="32"/>
      <c r="M25" s="146">
        <f>'2'!O23</f>
        <v>0</v>
      </c>
      <c r="N25" s="32"/>
      <c r="O25" s="32"/>
      <c r="P25" s="32"/>
      <c r="Q25" s="32"/>
      <c r="R25" s="146">
        <f t="shared" si="6"/>
        <v>0</v>
      </c>
      <c r="S25" s="32"/>
      <c r="T25" s="146">
        <f>'2'!P23</f>
        <v>0.33852659130162582</v>
      </c>
      <c r="U25" s="32"/>
      <c r="V25" s="32"/>
      <c r="W25" s="32"/>
      <c r="X25" s="32"/>
      <c r="Y25" s="146">
        <f t="shared" si="7"/>
        <v>0.33852659130162582</v>
      </c>
      <c r="Z25" s="146">
        <f t="shared" si="8"/>
        <v>0</v>
      </c>
      <c r="AA25" s="146">
        <f t="shared" si="9"/>
        <v>0.33852659130162582</v>
      </c>
      <c r="AB25" s="32"/>
      <c r="AC25" s="32"/>
      <c r="AD25" s="32"/>
      <c r="AE25" s="32"/>
      <c r="AF25" s="146">
        <f t="shared" si="10"/>
        <v>0.33852659130162582</v>
      </c>
      <c r="AG25" s="174">
        <f t="shared" si="11"/>
        <v>0</v>
      </c>
    </row>
    <row r="26" spans="1:33" s="35" customFormat="1" x14ac:dyDescent="0.25">
      <c r="A26" s="140" t="str">
        <f>'1'!A24</f>
        <v>1.10.</v>
      </c>
      <c r="B26" s="141" t="str">
        <f>'1'!B24</f>
        <v>Моноблок HP ProOne 440 G3 (1KN99EA)</v>
      </c>
      <c r="C26" s="140" t="str">
        <f>'1'!C24</f>
        <v>К_06</v>
      </c>
      <c r="D26" s="146">
        <f>'2'!F24</f>
        <v>1.8290616401353541</v>
      </c>
      <c r="E26" s="32"/>
      <c r="F26" s="146">
        <f>'2'!N24</f>
        <v>0</v>
      </c>
      <c r="G26" s="32"/>
      <c r="H26" s="32"/>
      <c r="I26" s="32"/>
      <c r="J26" s="32"/>
      <c r="K26" s="146">
        <f t="shared" si="5"/>
        <v>0</v>
      </c>
      <c r="L26" s="32"/>
      <c r="M26" s="146">
        <f>'2'!O24</f>
        <v>0</v>
      </c>
      <c r="N26" s="32"/>
      <c r="O26" s="32"/>
      <c r="P26" s="32"/>
      <c r="Q26" s="32"/>
      <c r="R26" s="146">
        <f t="shared" si="6"/>
        <v>0</v>
      </c>
      <c r="S26" s="32"/>
      <c r="T26" s="146">
        <f>'2'!P24</f>
        <v>1.8290616401353541</v>
      </c>
      <c r="U26" s="32"/>
      <c r="V26" s="32"/>
      <c r="W26" s="32"/>
      <c r="X26" s="32"/>
      <c r="Y26" s="146">
        <f t="shared" si="7"/>
        <v>1.8290616401353541</v>
      </c>
      <c r="Z26" s="146">
        <f t="shared" si="8"/>
        <v>0</v>
      </c>
      <c r="AA26" s="146">
        <f t="shared" si="9"/>
        <v>1.8290616401353541</v>
      </c>
      <c r="AB26" s="32"/>
      <c r="AC26" s="32"/>
      <c r="AD26" s="32"/>
      <c r="AE26" s="32"/>
      <c r="AF26" s="146">
        <f t="shared" si="10"/>
        <v>1.8290616401353541</v>
      </c>
      <c r="AG26" s="174">
        <f t="shared" si="11"/>
        <v>0</v>
      </c>
    </row>
    <row r="27" spans="1:33" s="35" customFormat="1" x14ac:dyDescent="0.25">
      <c r="A27" s="140" t="str">
        <f>'1'!A25</f>
        <v>1.11.</v>
      </c>
      <c r="B27" s="141" t="str">
        <f>'1'!B25</f>
        <v>PowerEdge R740XD Server</v>
      </c>
      <c r="C27" s="140" t="str">
        <f>'1'!C25</f>
        <v>К_07</v>
      </c>
      <c r="D27" s="146">
        <f>'2'!F25</f>
        <v>2.2101396713160786</v>
      </c>
      <c r="E27" s="32"/>
      <c r="F27" s="146">
        <f>'2'!N25</f>
        <v>0</v>
      </c>
      <c r="G27" s="32"/>
      <c r="H27" s="32"/>
      <c r="I27" s="32"/>
      <c r="J27" s="32"/>
      <c r="K27" s="146">
        <f t="shared" si="5"/>
        <v>0</v>
      </c>
      <c r="L27" s="32"/>
      <c r="M27" s="146">
        <f>'2'!O25</f>
        <v>0</v>
      </c>
      <c r="N27" s="32"/>
      <c r="O27" s="32"/>
      <c r="P27" s="32"/>
      <c r="Q27" s="32"/>
      <c r="R27" s="146">
        <f t="shared" si="6"/>
        <v>0</v>
      </c>
      <c r="S27" s="32"/>
      <c r="T27" s="146">
        <f>'2'!P25</f>
        <v>2.2101396713160786</v>
      </c>
      <c r="U27" s="32"/>
      <c r="V27" s="32"/>
      <c r="W27" s="32"/>
      <c r="X27" s="32"/>
      <c r="Y27" s="146">
        <f t="shared" si="7"/>
        <v>2.2101396713160786</v>
      </c>
      <c r="Z27" s="146">
        <f t="shared" si="8"/>
        <v>0</v>
      </c>
      <c r="AA27" s="146">
        <f t="shared" si="9"/>
        <v>2.2101396713160786</v>
      </c>
      <c r="AB27" s="32"/>
      <c r="AC27" s="32"/>
      <c r="AD27" s="32"/>
      <c r="AE27" s="32"/>
      <c r="AF27" s="146">
        <f t="shared" si="10"/>
        <v>2.2101396713160786</v>
      </c>
      <c r="AG27" s="174">
        <f t="shared" si="11"/>
        <v>0</v>
      </c>
    </row>
    <row r="28" spans="1:33" s="35" customFormat="1" ht="11.25" customHeight="1" x14ac:dyDescent="0.25">
      <c r="A28" s="140"/>
      <c r="B28" s="141"/>
      <c r="C28" s="140"/>
      <c r="D28" s="146"/>
      <c r="E28" s="32"/>
      <c r="F28" s="146"/>
      <c r="G28" s="32"/>
      <c r="H28" s="32"/>
      <c r="I28" s="32"/>
      <c r="J28" s="32"/>
      <c r="K28" s="146"/>
      <c r="L28" s="32"/>
      <c r="M28" s="146"/>
      <c r="N28" s="32"/>
      <c r="O28" s="32"/>
      <c r="P28" s="32"/>
      <c r="Q28" s="32"/>
      <c r="R28" s="146"/>
      <c r="S28" s="32"/>
      <c r="T28" s="146"/>
      <c r="U28" s="32"/>
      <c r="V28" s="32"/>
      <c r="W28" s="32"/>
      <c r="X28" s="32"/>
      <c r="Y28" s="146"/>
      <c r="Z28" s="146"/>
      <c r="AA28" s="146"/>
      <c r="AB28" s="32"/>
      <c r="AC28" s="32"/>
      <c r="AD28" s="32"/>
      <c r="AE28" s="32"/>
      <c r="AF28" s="146"/>
      <c r="AG28" s="174">
        <f t="shared" si="4"/>
        <v>0</v>
      </c>
    </row>
    <row r="29" spans="1:33" s="139" customFormat="1" x14ac:dyDescent="0.25">
      <c r="A29" s="142">
        <f>'1'!A27</f>
        <v>2</v>
      </c>
      <c r="B29" s="143" t="str">
        <f>'1'!B27</f>
        <v>Оснащение интеллектуальной системой учета</v>
      </c>
      <c r="C29" s="142"/>
      <c r="D29" s="147">
        <f>SUM(D30:D30)</f>
        <v>1682.1523637520038</v>
      </c>
      <c r="E29" s="147">
        <f>SUM(E30:E30)</f>
        <v>0</v>
      </c>
      <c r="F29" s="147">
        <f>SUM(F30:F30)</f>
        <v>876.14362698050195</v>
      </c>
      <c r="G29" s="145"/>
      <c r="H29" s="145"/>
      <c r="I29" s="145"/>
      <c r="J29" s="145"/>
      <c r="K29" s="147">
        <f>SUM(K30:K30)</f>
        <v>876.14362698050195</v>
      </c>
      <c r="L29" s="147">
        <f>SUM(L30:L30)</f>
        <v>0</v>
      </c>
      <c r="M29" s="147">
        <f>SUM(M30:M30)</f>
        <v>608.6755140845346</v>
      </c>
      <c r="N29" s="145"/>
      <c r="O29" s="145"/>
      <c r="P29" s="145"/>
      <c r="Q29" s="145"/>
      <c r="R29" s="147">
        <f>SUM(R30:R30)</f>
        <v>608.6755140845346</v>
      </c>
      <c r="S29" s="147">
        <f>SUM(S30:S30)</f>
        <v>0</v>
      </c>
      <c r="T29" s="147">
        <f>SUM(T30:T30)</f>
        <v>197.33322268696722</v>
      </c>
      <c r="U29" s="145"/>
      <c r="V29" s="145"/>
      <c r="W29" s="145"/>
      <c r="X29" s="145"/>
      <c r="Y29" s="147">
        <f>SUM(Y30:Y30)</f>
        <v>197.33322268696722</v>
      </c>
      <c r="Z29" s="147">
        <f>SUM(Z30:Z30)</f>
        <v>0</v>
      </c>
      <c r="AA29" s="147">
        <f>SUM(AA30:AA30)</f>
        <v>1682.1523637520038</v>
      </c>
      <c r="AB29" s="145"/>
      <c r="AC29" s="145"/>
      <c r="AD29" s="145"/>
      <c r="AE29" s="145"/>
      <c r="AF29" s="147">
        <f>SUM(AF30:AF30)</f>
        <v>1682.1523637520038</v>
      </c>
      <c r="AG29" s="174">
        <f t="shared" si="4"/>
        <v>0</v>
      </c>
    </row>
    <row r="30" spans="1:33" s="35" customFormat="1" ht="31.5" x14ac:dyDescent="0.25">
      <c r="A30" s="140" t="str">
        <f>'1'!A28</f>
        <v>2.1.</v>
      </c>
      <c r="B30" s="141" t="str">
        <f>'1'!B28</f>
        <v xml:space="preserve">Оборудование многоквартирных жилых домов интеллектуальной системой учета </v>
      </c>
      <c r="C30" s="140" t="str">
        <f>'1'!C28</f>
        <v>K_S05</v>
      </c>
      <c r="D30" s="146">
        <f>'2'!F28</f>
        <v>1682.1523637520038</v>
      </c>
      <c r="E30" s="32"/>
      <c r="F30" s="146">
        <f>'2'!N28</f>
        <v>876.14362698050195</v>
      </c>
      <c r="G30" s="32"/>
      <c r="H30" s="32"/>
      <c r="I30" s="32"/>
      <c r="J30" s="32"/>
      <c r="K30" s="146">
        <f>F30</f>
        <v>876.14362698050195</v>
      </c>
      <c r="L30" s="32"/>
      <c r="M30" s="146">
        <f>'2'!O28</f>
        <v>608.6755140845346</v>
      </c>
      <c r="N30" s="32"/>
      <c r="O30" s="32"/>
      <c r="P30" s="32"/>
      <c r="Q30" s="32"/>
      <c r="R30" s="146">
        <f>M30</f>
        <v>608.6755140845346</v>
      </c>
      <c r="S30" s="32"/>
      <c r="T30" s="146">
        <f>'2'!P28</f>
        <v>197.33322268696722</v>
      </c>
      <c r="U30" s="32"/>
      <c r="V30" s="32"/>
      <c r="W30" s="32"/>
      <c r="X30" s="32"/>
      <c r="Y30" s="146">
        <f>T30</f>
        <v>197.33322268696722</v>
      </c>
      <c r="Z30" s="146">
        <f t="shared" ref="Z30:AA30" si="12">S30+L30+E30</f>
        <v>0</v>
      </c>
      <c r="AA30" s="146">
        <f t="shared" si="12"/>
        <v>1682.1523637520038</v>
      </c>
      <c r="AB30" s="32"/>
      <c r="AC30" s="32"/>
      <c r="AD30" s="32"/>
      <c r="AE30" s="32"/>
      <c r="AF30" s="146">
        <f>AA30</f>
        <v>1682.1523637520038</v>
      </c>
      <c r="AG30" s="174">
        <f t="shared" si="4"/>
        <v>0</v>
      </c>
    </row>
    <row r="31" spans="1:33" s="35" customFormat="1" ht="6.75" customHeight="1" x14ac:dyDescent="0.25">
      <c r="A31" s="140"/>
      <c r="B31" s="141"/>
      <c r="C31" s="140"/>
      <c r="D31" s="146"/>
      <c r="E31" s="32"/>
      <c r="F31" s="146"/>
      <c r="G31" s="32"/>
      <c r="H31" s="32"/>
      <c r="I31" s="32"/>
      <c r="J31" s="32"/>
      <c r="K31" s="146"/>
      <c r="L31" s="32"/>
      <c r="M31" s="146"/>
      <c r="N31" s="32"/>
      <c r="O31" s="32"/>
      <c r="P31" s="32"/>
      <c r="Q31" s="32"/>
      <c r="R31" s="146"/>
      <c r="S31" s="32"/>
      <c r="T31" s="146"/>
      <c r="U31" s="32"/>
      <c r="V31" s="32"/>
      <c r="W31" s="32"/>
      <c r="X31" s="32"/>
      <c r="Y31" s="146"/>
      <c r="Z31" s="146"/>
      <c r="AA31" s="146"/>
      <c r="AB31" s="32"/>
      <c r="AC31" s="32"/>
      <c r="AD31" s="32"/>
      <c r="AE31" s="32"/>
      <c r="AF31" s="146"/>
      <c r="AG31" s="174">
        <f t="shared" si="4"/>
        <v>0</v>
      </c>
    </row>
    <row r="32" spans="1:33" s="139" customFormat="1" outlineLevel="1" x14ac:dyDescent="0.25">
      <c r="A32" s="142">
        <f>'1'!A30</f>
        <v>3</v>
      </c>
      <c r="B32" s="143" t="str">
        <f>'1'!B30</f>
        <v>Иные проекты</v>
      </c>
      <c r="C32" s="142"/>
      <c r="D32" s="147">
        <f>SUM(D33:D37)</f>
        <v>203.29390976470097</v>
      </c>
      <c r="E32" s="147">
        <f>SUM(E33:E37)</f>
        <v>0</v>
      </c>
      <c r="F32" s="147">
        <f>SUM(F33:F37)</f>
        <v>197.28036077222225</v>
      </c>
      <c r="G32" s="145"/>
      <c r="H32" s="145"/>
      <c r="I32" s="145"/>
      <c r="J32" s="145"/>
      <c r="K32" s="147">
        <f>SUM(K33:K37)</f>
        <v>197.28036077222225</v>
      </c>
      <c r="L32" s="147">
        <f>SUM(L33:L37)</f>
        <v>0</v>
      </c>
      <c r="M32" s="147">
        <f>SUM(M33:M37)</f>
        <v>5.6787158340000001</v>
      </c>
      <c r="N32" s="145"/>
      <c r="O32" s="145"/>
      <c r="P32" s="145"/>
      <c r="Q32" s="145"/>
      <c r="R32" s="147">
        <f>SUM(R33:R37)</f>
        <v>5.6787158340000001</v>
      </c>
      <c r="S32" s="147">
        <f>SUM(S33:S37)</f>
        <v>0</v>
      </c>
      <c r="T32" s="147">
        <f>SUM(T33:T37)</f>
        <v>0.33483315847872008</v>
      </c>
      <c r="U32" s="145"/>
      <c r="V32" s="145"/>
      <c r="W32" s="145"/>
      <c r="X32" s="145"/>
      <c r="Y32" s="147">
        <f>SUM(Y33:Y37)</f>
        <v>0.33483315847872008</v>
      </c>
      <c r="Z32" s="147">
        <f>SUM(Z33:Z37)</f>
        <v>0</v>
      </c>
      <c r="AA32" s="147">
        <f>SUM(AA33:AA37)</f>
        <v>203.29390976470097</v>
      </c>
      <c r="AB32" s="145"/>
      <c r="AC32" s="145"/>
      <c r="AD32" s="145"/>
      <c r="AE32" s="145"/>
      <c r="AF32" s="147">
        <f>SUM(AF33:AF37)</f>
        <v>203.29390976470097</v>
      </c>
      <c r="AG32" s="174">
        <f t="shared" si="4"/>
        <v>0</v>
      </c>
    </row>
    <row r="33" spans="1:44" s="35" customFormat="1" outlineLevel="1" x14ac:dyDescent="0.25">
      <c r="A33" s="140" t="str">
        <f>'1'!A31</f>
        <v>3.1.</v>
      </c>
      <c r="B33" s="141" t="str">
        <f>'1'!B31</f>
        <v>Комплект оборудования для организации лаборатории</v>
      </c>
      <c r="C33" s="140" t="str">
        <f>'1'!C31</f>
        <v>K_S06</v>
      </c>
      <c r="D33" s="146">
        <f>'2'!F31</f>
        <v>1.8015241666666668</v>
      </c>
      <c r="E33" s="32"/>
      <c r="F33" s="146">
        <f>'2'!N31</f>
        <v>1.8015241666666668</v>
      </c>
      <c r="G33" s="32"/>
      <c r="H33" s="32"/>
      <c r="I33" s="32"/>
      <c r="J33" s="32"/>
      <c r="K33" s="146">
        <f t="shared" ref="K33" si="13">F33</f>
        <v>1.8015241666666668</v>
      </c>
      <c r="L33" s="32"/>
      <c r="M33" s="146">
        <f>'2'!O31</f>
        <v>0</v>
      </c>
      <c r="N33" s="32"/>
      <c r="O33" s="32"/>
      <c r="P33" s="32"/>
      <c r="Q33" s="32"/>
      <c r="R33" s="146">
        <f t="shared" ref="R33" si="14">M33</f>
        <v>0</v>
      </c>
      <c r="S33" s="32"/>
      <c r="T33" s="146">
        <f>'2'!P31</f>
        <v>0</v>
      </c>
      <c r="U33" s="32"/>
      <c r="V33" s="32"/>
      <c r="W33" s="32"/>
      <c r="X33" s="32"/>
      <c r="Y33" s="146">
        <f t="shared" ref="Y33" si="15">T33</f>
        <v>0</v>
      </c>
      <c r="Z33" s="146">
        <f>S33+L33+E33</f>
        <v>0</v>
      </c>
      <c r="AA33" s="146">
        <f>T33+M33+F33</f>
        <v>1.8015241666666668</v>
      </c>
      <c r="AB33" s="32"/>
      <c r="AC33" s="32"/>
      <c r="AD33" s="32"/>
      <c r="AE33" s="32"/>
      <c r="AF33" s="146">
        <f t="shared" ref="AF33" si="16">AA33</f>
        <v>1.8015241666666668</v>
      </c>
      <c r="AG33" s="174">
        <f t="shared" si="4"/>
        <v>0</v>
      </c>
    </row>
    <row r="34" spans="1:44" s="35" customFormat="1" outlineLevel="1" x14ac:dyDescent="0.25">
      <c r="A34" s="140" t="str">
        <f>'1'!A32</f>
        <v>3.2.</v>
      </c>
      <c r="B34" s="141" t="str">
        <f>'1'!B32</f>
        <v>Приобретение площадей офисного помещения в г.Смоленске</v>
      </c>
      <c r="C34" s="140" t="str">
        <f>'1'!C32</f>
        <v>K_S07</v>
      </c>
      <c r="D34" s="146">
        <f>'2'!F32</f>
        <v>188.14583333333334</v>
      </c>
      <c r="E34" s="32"/>
      <c r="F34" s="146">
        <f>'2'!N32</f>
        <v>188.14583333333334</v>
      </c>
      <c r="G34" s="32"/>
      <c r="H34" s="32"/>
      <c r="I34" s="32"/>
      <c r="J34" s="32"/>
      <c r="K34" s="146">
        <f t="shared" ref="K34" si="17">F34</f>
        <v>188.14583333333334</v>
      </c>
      <c r="L34" s="32"/>
      <c r="M34" s="146">
        <f>'2'!O32</f>
        <v>0</v>
      </c>
      <c r="N34" s="32"/>
      <c r="O34" s="32"/>
      <c r="P34" s="32"/>
      <c r="Q34" s="32"/>
      <c r="R34" s="146">
        <f t="shared" ref="R34" si="18">M34</f>
        <v>0</v>
      </c>
      <c r="S34" s="32"/>
      <c r="T34" s="146">
        <f>'2'!P32</f>
        <v>0</v>
      </c>
      <c r="U34" s="32"/>
      <c r="V34" s="32"/>
      <c r="W34" s="32"/>
      <c r="X34" s="32"/>
      <c r="Y34" s="146">
        <f t="shared" ref="Y34" si="19">T34</f>
        <v>0</v>
      </c>
      <c r="Z34" s="146">
        <f>S34+L34+E34</f>
        <v>0</v>
      </c>
      <c r="AA34" s="146">
        <f>T34+M34+F34</f>
        <v>188.14583333333334</v>
      </c>
      <c r="AB34" s="32"/>
      <c r="AC34" s="32"/>
      <c r="AD34" s="32"/>
      <c r="AE34" s="32"/>
      <c r="AF34" s="146">
        <f t="shared" ref="AF34" si="20">AA34</f>
        <v>188.14583333333334</v>
      </c>
      <c r="AG34" s="174">
        <f t="shared" ref="AG34" si="21">AA34+Z34-D34</f>
        <v>0</v>
      </c>
    </row>
    <row r="35" spans="1:44" s="35" customFormat="1" outlineLevel="1" x14ac:dyDescent="0.25">
      <c r="A35" s="140" t="str">
        <f>'1'!A33</f>
        <v>3.3.</v>
      </c>
      <c r="B35" s="141" t="str">
        <f>'1'!B33</f>
        <v>Омниканальная платформа (CRM)</v>
      </c>
      <c r="C35" s="140" t="str">
        <f>'1'!C33</f>
        <v>К_08</v>
      </c>
      <c r="D35" s="146">
        <f>'2'!F33</f>
        <v>8.0587221000000007</v>
      </c>
      <c r="E35" s="146"/>
      <c r="F35" s="146">
        <f>'2'!N33</f>
        <v>4.0293610500000003</v>
      </c>
      <c r="G35" s="32"/>
      <c r="H35" s="32"/>
      <c r="I35" s="32"/>
      <c r="J35" s="32"/>
      <c r="K35" s="146">
        <f t="shared" ref="K35:K36" si="22">F35</f>
        <v>4.0293610500000003</v>
      </c>
      <c r="L35" s="146"/>
      <c r="M35" s="146">
        <f>'2'!O33</f>
        <v>4.0293610500000003</v>
      </c>
      <c r="N35" s="32"/>
      <c r="O35" s="32"/>
      <c r="P35" s="32"/>
      <c r="Q35" s="32"/>
      <c r="R35" s="146">
        <f t="shared" ref="R35:R36" si="23">M35</f>
        <v>4.0293610500000003</v>
      </c>
      <c r="S35" s="146"/>
      <c r="T35" s="146">
        <f>'2'!P33</f>
        <v>0</v>
      </c>
      <c r="U35" s="32"/>
      <c r="V35" s="32"/>
      <c r="W35" s="32"/>
      <c r="X35" s="32"/>
      <c r="Y35" s="146">
        <f t="shared" ref="Y35:Y36" si="24">T35</f>
        <v>0</v>
      </c>
      <c r="Z35" s="146">
        <f t="shared" ref="Z35:AA36" si="25">S35+L35+E35</f>
        <v>0</v>
      </c>
      <c r="AA35" s="146">
        <f t="shared" si="25"/>
        <v>8.0587221000000007</v>
      </c>
      <c r="AB35" s="32"/>
      <c r="AC35" s="32"/>
      <c r="AD35" s="32"/>
      <c r="AE35" s="32"/>
      <c r="AF35" s="146">
        <f t="shared" ref="AF35:AF36" si="26">AA35</f>
        <v>8.0587221000000007</v>
      </c>
      <c r="AG35" s="174">
        <f t="shared" si="4"/>
        <v>0</v>
      </c>
    </row>
    <row r="36" spans="1:44" s="35" customFormat="1" outlineLevel="1" x14ac:dyDescent="0.25">
      <c r="A36" s="140" t="str">
        <f>'1'!A34</f>
        <v>3.4.</v>
      </c>
      <c r="B36" s="141" t="str">
        <f>'1'!B34</f>
        <v xml:space="preserve">Интеграционная шина </v>
      </c>
      <c r="C36" s="140" t="str">
        <f>'1'!C34</f>
        <v>К_09</v>
      </c>
      <c r="D36" s="146">
        <f>'2'!F34</f>
        <v>5.2878301647009422</v>
      </c>
      <c r="E36" s="146"/>
      <c r="F36" s="146">
        <f>'2'!N34</f>
        <v>3.3036422222222228</v>
      </c>
      <c r="G36" s="32"/>
      <c r="H36" s="32"/>
      <c r="I36" s="32"/>
      <c r="J36" s="32"/>
      <c r="K36" s="146">
        <f t="shared" si="22"/>
        <v>3.3036422222222228</v>
      </c>
      <c r="L36" s="146"/>
      <c r="M36" s="146">
        <f>'2'!O34</f>
        <v>1.6493547840000002</v>
      </c>
      <c r="N36" s="32"/>
      <c r="O36" s="32"/>
      <c r="P36" s="32"/>
      <c r="Q36" s="32"/>
      <c r="R36" s="146">
        <f t="shared" si="23"/>
        <v>1.6493547840000002</v>
      </c>
      <c r="S36" s="146"/>
      <c r="T36" s="146">
        <f>'2'!P34</f>
        <v>0.33483315847872008</v>
      </c>
      <c r="U36" s="32"/>
      <c r="V36" s="32"/>
      <c r="W36" s="32"/>
      <c r="X36" s="32"/>
      <c r="Y36" s="146">
        <f t="shared" si="24"/>
        <v>0.33483315847872008</v>
      </c>
      <c r="Z36" s="146">
        <f t="shared" si="25"/>
        <v>0</v>
      </c>
      <c r="AA36" s="146">
        <f t="shared" si="25"/>
        <v>5.2878301647009431</v>
      </c>
      <c r="AB36" s="32"/>
      <c r="AC36" s="32"/>
      <c r="AD36" s="32"/>
      <c r="AE36" s="32"/>
      <c r="AF36" s="146">
        <f t="shared" si="26"/>
        <v>5.2878301647009431</v>
      </c>
      <c r="AG36" s="174">
        <f t="shared" si="4"/>
        <v>0</v>
      </c>
    </row>
    <row r="37" spans="1:44" s="35" customFormat="1" ht="9.75" customHeight="1" outlineLevel="1" x14ac:dyDescent="0.25">
      <c r="A37" s="140"/>
      <c r="B37" s="141"/>
      <c r="C37" s="140"/>
      <c r="D37" s="129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174">
        <f t="shared" si="4"/>
        <v>0</v>
      </c>
    </row>
    <row r="38" spans="1:44" s="139" customFormat="1" x14ac:dyDescent="0.25">
      <c r="A38" s="142"/>
      <c r="B38" s="143" t="str">
        <f>'1'!B36</f>
        <v>ИТОГО</v>
      </c>
      <c r="C38" s="144"/>
      <c r="D38" s="147">
        <f>D16+D29+D32</f>
        <v>1896.6762371703962</v>
      </c>
      <c r="E38" s="147">
        <f>E16+E29+E32</f>
        <v>0</v>
      </c>
      <c r="F38" s="147">
        <f>F16+F29+F32</f>
        <v>1074.2245313766944</v>
      </c>
      <c r="G38" s="145"/>
      <c r="H38" s="145"/>
      <c r="I38" s="145"/>
      <c r="J38" s="145"/>
      <c r="K38" s="147">
        <f>K16+K29+K32</f>
        <v>1074.2245313766944</v>
      </c>
      <c r="L38" s="147">
        <f>L16+L29+L32</f>
        <v>0</v>
      </c>
      <c r="M38" s="147">
        <f>M16+M29+M32</f>
        <v>619.34379467016879</v>
      </c>
      <c r="N38" s="145"/>
      <c r="O38" s="145"/>
      <c r="P38" s="145"/>
      <c r="Q38" s="145"/>
      <c r="R38" s="147">
        <f>R16+R29+R32</f>
        <v>619.34379467016879</v>
      </c>
      <c r="S38" s="147">
        <f>S16+S29+S32</f>
        <v>0</v>
      </c>
      <c r="T38" s="147">
        <f>T16+T29+T32</f>
        <v>203.10791112353303</v>
      </c>
      <c r="U38" s="145"/>
      <c r="V38" s="145"/>
      <c r="W38" s="145"/>
      <c r="X38" s="145"/>
      <c r="Y38" s="147">
        <f>Y16+Y29+Y32</f>
        <v>203.10791112353303</v>
      </c>
      <c r="Z38" s="147">
        <f>Z16+Z29+Z32</f>
        <v>0</v>
      </c>
      <c r="AA38" s="147">
        <f>AA16+AA29+AA32</f>
        <v>1896.6762371703962</v>
      </c>
      <c r="AB38" s="145"/>
      <c r="AC38" s="145"/>
      <c r="AD38" s="145"/>
      <c r="AE38" s="145"/>
      <c r="AF38" s="147">
        <f>AF16+AF29+AF32</f>
        <v>1896.6762371703962</v>
      </c>
      <c r="AG38" s="174">
        <f t="shared" si="4"/>
        <v>0</v>
      </c>
    </row>
    <row r="39" spans="1:44" s="35" customFormat="1" x14ac:dyDescent="0.25">
      <c r="A39" s="207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</row>
    <row r="40" spans="1:44" s="35" customFormat="1" ht="19.5" hidden="1" customHeight="1" outlineLevel="1" x14ac:dyDescent="0.25">
      <c r="A40" s="202" t="s">
        <v>195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</row>
    <row r="41" spans="1:44" ht="19.5" hidden="1" customHeight="1" outlineLevel="1" x14ac:dyDescent="0.25">
      <c r="A41" s="202" t="s">
        <v>193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</row>
    <row r="42" spans="1:44" s="35" customFormat="1" ht="55.5" hidden="1" customHeight="1" outlineLevel="1" x14ac:dyDescent="0.25">
      <c r="A42" s="222" t="s">
        <v>232</v>
      </c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</row>
    <row r="43" spans="1:44" s="35" customFormat="1" ht="55.5" hidden="1" customHeight="1" outlineLevel="1" x14ac:dyDescent="0.25">
      <c r="A43" s="206" t="s">
        <v>231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</row>
    <row r="44" spans="1:44" ht="38.25" hidden="1" customHeight="1" outlineLevel="1" x14ac:dyDescent="0.25">
      <c r="A44" s="201" t="s">
        <v>228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</row>
    <row r="45" spans="1:44" ht="20.25" hidden="1" customHeight="1" outlineLevel="1" x14ac:dyDescent="0.25">
      <c r="A45" s="201" t="s">
        <v>177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</row>
    <row r="46" spans="1:44" ht="19.5" hidden="1" customHeight="1" outlineLevel="1" x14ac:dyDescent="0.25">
      <c r="A46" s="201" t="s">
        <v>225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</row>
    <row r="47" spans="1:44" ht="20.25" hidden="1" customHeight="1" outlineLevel="1" x14ac:dyDescent="0.25">
      <c r="A47" s="201" t="s">
        <v>178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</row>
    <row r="48" spans="1:44" ht="46.5" hidden="1" customHeight="1" outlineLevel="1" x14ac:dyDescent="0.25">
      <c r="A48" s="222" t="s">
        <v>229</v>
      </c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</row>
    <row r="49" spans="2:27" collapsed="1" x14ac:dyDescent="0.25"/>
    <row r="50" spans="2:27" outlineLevel="1" x14ac:dyDescent="0.25">
      <c r="B50" s="28" t="s">
        <v>303</v>
      </c>
      <c r="AA50" s="28" t="s">
        <v>298</v>
      </c>
    </row>
    <row r="51" spans="2:27" outlineLevel="1" x14ac:dyDescent="0.25">
      <c r="B51" s="28" t="s">
        <v>297</v>
      </c>
    </row>
  </sheetData>
  <mergeCells count="33">
    <mergeCell ref="A10:A14"/>
    <mergeCell ref="B10:B14"/>
    <mergeCell ref="C10:C14"/>
    <mergeCell ref="S11:Y11"/>
    <mergeCell ref="S12:Y12"/>
    <mergeCell ref="T13:Y13"/>
    <mergeCell ref="F13:K13"/>
    <mergeCell ref="E12:K12"/>
    <mergeCell ref="L11:R11"/>
    <mergeCell ref="L12:R12"/>
    <mergeCell ref="A42:AF42"/>
    <mergeCell ref="A43:AF43"/>
    <mergeCell ref="A48:AF48"/>
    <mergeCell ref="A44:AF44"/>
    <mergeCell ref="A45:AF45"/>
    <mergeCell ref="A46:AF46"/>
    <mergeCell ref="A47:AF47"/>
    <mergeCell ref="A39:AF39"/>
    <mergeCell ref="A40:AF40"/>
    <mergeCell ref="A41:AF41"/>
    <mergeCell ref="A4:R4"/>
    <mergeCell ref="A5:R5"/>
    <mergeCell ref="A7:R7"/>
    <mergeCell ref="A8:R8"/>
    <mergeCell ref="E10:AF10"/>
    <mergeCell ref="A9:AF9"/>
    <mergeCell ref="Z12:AF12"/>
    <mergeCell ref="AA13:AF13"/>
    <mergeCell ref="M13:R13"/>
    <mergeCell ref="D13:D14"/>
    <mergeCell ref="Z11:AF11"/>
    <mergeCell ref="E11:K11"/>
    <mergeCell ref="D10:D12"/>
  </mergeCells>
  <pageMargins left="0.39370078740157483" right="0.23622047244094491" top="0.39370078740157483" bottom="0.31496062992125984" header="0.23622047244094491" footer="0.15748031496062992"/>
  <pageSetup paperSize="8" scale="94" fitToWidth="2" orientation="landscape" r:id="rId1"/>
  <headerFooter differentFirst="1">
    <oddHeader>&amp;C&amp;P</oddHeader>
  </headerFooter>
  <rowBreaks count="1" manualBreakCount="1">
    <brk id="51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"/>
  <sheetViews>
    <sheetView topLeftCell="A14" zoomScale="80" zoomScaleNormal="80" workbookViewId="0">
      <selection activeCell="B75" sqref="B75"/>
    </sheetView>
  </sheetViews>
  <sheetFormatPr defaultRowHeight="15.75" outlineLevelRow="1" x14ac:dyDescent="0.25"/>
  <cols>
    <col min="1" max="1" width="9" style="28" customWidth="1"/>
    <col min="2" max="2" width="68.25" style="28" customWidth="1"/>
    <col min="3" max="3" width="10.75" style="28" customWidth="1"/>
    <col min="4" max="4" width="5.25" style="28" customWidth="1"/>
    <col min="5" max="5" width="5" style="28" bestFit="1" customWidth="1"/>
    <col min="6" max="7" width="6" style="28" customWidth="1"/>
    <col min="8" max="9" width="5" style="28" bestFit="1" customWidth="1"/>
    <col min="10" max="10" width="8.75" style="28" customWidth="1"/>
    <col min="11" max="12" width="5" style="28" bestFit="1" customWidth="1"/>
    <col min="13" max="14" width="6" style="28" customWidth="1"/>
    <col min="15" max="16" width="5" style="28" bestFit="1" customWidth="1"/>
    <col min="17" max="17" width="8.25" style="28" customWidth="1"/>
    <col min="18" max="19" width="5" style="28" bestFit="1" customWidth="1"/>
    <col min="20" max="21" width="6" style="28" customWidth="1"/>
    <col min="22" max="23" width="5" style="28" bestFit="1" customWidth="1"/>
    <col min="24" max="24" width="6.75" style="28" customWidth="1"/>
    <col min="25" max="26" width="5" style="124" bestFit="1" customWidth="1"/>
    <col min="27" max="28" width="6" style="124" customWidth="1"/>
    <col min="29" max="30" width="5" style="124" bestFit="1" customWidth="1"/>
    <col min="31" max="31" width="7.5" style="124" customWidth="1"/>
    <col min="32" max="33" width="5" style="28" bestFit="1" customWidth="1"/>
    <col min="34" max="35" width="6" style="28" customWidth="1"/>
    <col min="36" max="37" width="5" style="28" bestFit="1" customWidth="1"/>
    <col min="38" max="38" width="10.75" style="28" customWidth="1"/>
    <col min="39" max="39" width="7.125" style="163" customWidth="1"/>
    <col min="40" max="40" width="5" style="28" customWidth="1"/>
    <col min="41" max="48" width="5" style="1" customWidth="1"/>
    <col min="49" max="16384" width="9" style="1"/>
  </cols>
  <sheetData>
    <row r="1" spans="1:40" ht="22.5" x14ac:dyDescent="0.25">
      <c r="A1" s="61"/>
      <c r="B1" s="62"/>
      <c r="C1" s="62"/>
      <c r="D1" s="63"/>
      <c r="E1" s="63"/>
      <c r="F1" s="63"/>
      <c r="G1" s="63"/>
      <c r="H1" s="63"/>
      <c r="I1" s="63"/>
      <c r="J1" s="63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58"/>
      <c r="AG1" s="58"/>
      <c r="AH1" s="58"/>
      <c r="AI1" s="58"/>
      <c r="AL1" s="51" t="s">
        <v>192</v>
      </c>
    </row>
    <row r="2" spans="1:40" ht="22.5" x14ac:dyDescent="0.3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52" t="s">
        <v>194</v>
      </c>
    </row>
    <row r="3" spans="1:40" ht="18.75" x14ac:dyDescent="0.3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52"/>
    </row>
    <row r="4" spans="1:40" x14ac:dyDescent="0.25">
      <c r="A4" s="208" t="s">
        <v>304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131"/>
      <c r="Z4" s="131"/>
      <c r="AA4" s="131"/>
      <c r="AB4" s="131"/>
      <c r="AC4" s="131"/>
      <c r="AD4" s="131"/>
      <c r="AE4" s="131"/>
      <c r="AF4" s="45"/>
      <c r="AG4" s="45"/>
      <c r="AH4" s="45"/>
      <c r="AI4" s="45"/>
      <c r="AJ4" s="45"/>
      <c r="AK4" s="45"/>
      <c r="AL4" s="45"/>
    </row>
    <row r="5" spans="1:40" x14ac:dyDescent="0.25">
      <c r="A5" s="209" t="s">
        <v>305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132"/>
      <c r="Z5" s="132"/>
      <c r="AA5" s="132"/>
      <c r="AB5" s="132"/>
      <c r="AC5" s="132"/>
      <c r="AD5" s="132"/>
      <c r="AE5" s="132"/>
      <c r="AF5" s="9"/>
      <c r="AG5" s="9"/>
      <c r="AH5" s="9"/>
      <c r="AI5" s="9"/>
      <c r="AJ5" s="9"/>
      <c r="AK5" s="9"/>
      <c r="AL5" s="23"/>
    </row>
    <row r="6" spans="1:40" s="33" customFormat="1" ht="8.25" customHeight="1" x14ac:dyDescent="0.25">
      <c r="A6" s="61"/>
      <c r="B6" s="44"/>
      <c r="C6" s="44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4"/>
      <c r="AG6" s="64"/>
      <c r="AH6" s="64"/>
      <c r="AI6" s="64"/>
      <c r="AJ6" s="64"/>
      <c r="AK6" s="64"/>
      <c r="AL6" s="64"/>
      <c r="AM6" s="163"/>
      <c r="AN6" s="28"/>
    </row>
    <row r="7" spans="1:40" ht="18.75" x14ac:dyDescent="0.25">
      <c r="A7" s="192" t="s">
        <v>306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25"/>
      <c r="Z7" s="125"/>
      <c r="AA7" s="125"/>
      <c r="AB7" s="125"/>
      <c r="AC7" s="125"/>
      <c r="AD7" s="125"/>
      <c r="AE7" s="125"/>
      <c r="AF7" s="65"/>
      <c r="AG7" s="65"/>
      <c r="AH7" s="65"/>
      <c r="AI7" s="65"/>
      <c r="AJ7" s="65"/>
      <c r="AK7" s="65"/>
      <c r="AL7" s="65"/>
      <c r="AM7" s="53"/>
    </row>
    <row r="8" spans="1:40" x14ac:dyDescent="0.25">
      <c r="A8" s="194" t="s">
        <v>307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27"/>
      <c r="Z8" s="127"/>
      <c r="AA8" s="127"/>
      <c r="AB8" s="127"/>
      <c r="AC8" s="127"/>
      <c r="AD8" s="127"/>
      <c r="AE8" s="127"/>
      <c r="AF8" s="45"/>
      <c r="AG8" s="45"/>
      <c r="AH8" s="45"/>
      <c r="AI8" s="45"/>
      <c r="AJ8" s="45"/>
      <c r="AK8" s="45"/>
      <c r="AL8" s="45"/>
      <c r="AM8" s="54"/>
    </row>
    <row r="9" spans="1:40" ht="8.25" customHeight="1" x14ac:dyDescent="0.25">
      <c r="A9" s="231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133"/>
      <c r="Z9" s="133"/>
      <c r="AA9" s="133"/>
      <c r="AB9" s="133"/>
      <c r="AC9" s="133"/>
      <c r="AD9" s="133"/>
      <c r="AE9" s="133"/>
      <c r="AF9" s="66"/>
      <c r="AG9" s="66"/>
      <c r="AH9" s="66"/>
      <c r="AI9" s="66"/>
      <c r="AJ9" s="66"/>
      <c r="AK9" s="66"/>
      <c r="AL9" s="66"/>
    </row>
    <row r="10" spans="1:40" ht="24.75" customHeight="1" x14ac:dyDescent="0.25">
      <c r="A10" s="226" t="s">
        <v>69</v>
      </c>
      <c r="B10" s="226" t="s">
        <v>18</v>
      </c>
      <c r="C10" s="226" t="s">
        <v>282</v>
      </c>
      <c r="D10" s="193" t="s">
        <v>31</v>
      </c>
      <c r="E10" s="193"/>
      <c r="F10" s="193"/>
      <c r="G10" s="193"/>
      <c r="H10" s="193"/>
      <c r="I10" s="193"/>
      <c r="J10" s="193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</row>
    <row r="11" spans="1:40" ht="21" customHeight="1" x14ac:dyDescent="0.25">
      <c r="A11" s="226"/>
      <c r="B11" s="226"/>
      <c r="C11" s="226"/>
      <c r="D11" s="193"/>
      <c r="E11" s="193"/>
      <c r="F11" s="193"/>
      <c r="G11" s="193"/>
      <c r="H11" s="193"/>
      <c r="I11" s="193"/>
      <c r="J11" s="193"/>
      <c r="K11" s="225" t="s">
        <v>250</v>
      </c>
      <c r="L11" s="225"/>
      <c r="M11" s="225"/>
      <c r="N11" s="227"/>
      <c r="O11" s="225"/>
      <c r="P11" s="225"/>
      <c r="Q11" s="225"/>
      <c r="R11" s="225" t="s">
        <v>309</v>
      </c>
      <c r="S11" s="225"/>
      <c r="T11" s="225"/>
      <c r="U11" s="225"/>
      <c r="V11" s="225"/>
      <c r="W11" s="225"/>
      <c r="X11" s="225"/>
      <c r="Y11" s="225" t="s">
        <v>359</v>
      </c>
      <c r="Z11" s="225"/>
      <c r="AA11" s="225"/>
      <c r="AB11" s="225"/>
      <c r="AC11" s="225"/>
      <c r="AD11" s="225"/>
      <c r="AE11" s="225"/>
      <c r="AF11" s="228" t="s">
        <v>128</v>
      </c>
      <c r="AG11" s="228"/>
      <c r="AH11" s="228"/>
      <c r="AI11" s="228"/>
      <c r="AJ11" s="228"/>
      <c r="AK11" s="228"/>
      <c r="AL11" s="228"/>
    </row>
    <row r="12" spans="1:40" ht="24" customHeight="1" x14ac:dyDescent="0.25">
      <c r="A12" s="226"/>
      <c r="B12" s="225"/>
      <c r="C12" s="225"/>
      <c r="D12" s="225" t="s">
        <v>10</v>
      </c>
      <c r="E12" s="225"/>
      <c r="F12" s="225"/>
      <c r="G12" s="225"/>
      <c r="H12" s="225"/>
      <c r="I12" s="225"/>
      <c r="J12" s="225"/>
      <c r="K12" s="225" t="s">
        <v>113</v>
      </c>
      <c r="L12" s="225"/>
      <c r="M12" s="225"/>
      <c r="N12" s="225"/>
      <c r="O12" s="225"/>
      <c r="P12" s="225"/>
      <c r="Q12" s="225"/>
      <c r="R12" s="225" t="s">
        <v>113</v>
      </c>
      <c r="S12" s="225"/>
      <c r="T12" s="225"/>
      <c r="U12" s="225"/>
      <c r="V12" s="225"/>
      <c r="W12" s="225"/>
      <c r="X12" s="225"/>
      <c r="Y12" s="225" t="s">
        <v>113</v>
      </c>
      <c r="Z12" s="225"/>
      <c r="AA12" s="225"/>
      <c r="AB12" s="225"/>
      <c r="AC12" s="225"/>
      <c r="AD12" s="225"/>
      <c r="AE12" s="225"/>
      <c r="AF12" s="225" t="s">
        <v>10</v>
      </c>
      <c r="AG12" s="225"/>
      <c r="AH12" s="225"/>
      <c r="AI12" s="225"/>
      <c r="AJ12" s="225"/>
      <c r="AK12" s="225"/>
      <c r="AL12" s="225"/>
    </row>
    <row r="13" spans="1:40" ht="60.75" customHeight="1" x14ac:dyDescent="0.25">
      <c r="A13" s="226"/>
      <c r="B13" s="230"/>
      <c r="C13" s="229"/>
      <c r="D13" s="39" t="s">
        <v>213</v>
      </c>
      <c r="E13" s="39" t="s">
        <v>214</v>
      </c>
      <c r="F13" s="39" t="s">
        <v>215</v>
      </c>
      <c r="G13" s="39" t="s">
        <v>216</v>
      </c>
      <c r="H13" s="39" t="s">
        <v>217</v>
      </c>
      <c r="I13" s="39" t="s">
        <v>218</v>
      </c>
      <c r="J13" s="39" t="s">
        <v>207</v>
      </c>
      <c r="K13" s="77" t="s">
        <v>213</v>
      </c>
      <c r="L13" s="77" t="s">
        <v>214</v>
      </c>
      <c r="M13" s="77" t="s">
        <v>215</v>
      </c>
      <c r="N13" s="77" t="s">
        <v>216</v>
      </c>
      <c r="O13" s="77" t="s">
        <v>217</v>
      </c>
      <c r="P13" s="77" t="s">
        <v>218</v>
      </c>
      <c r="Q13" s="77" t="s">
        <v>207</v>
      </c>
      <c r="R13" s="77" t="s">
        <v>213</v>
      </c>
      <c r="S13" s="77" t="s">
        <v>214</v>
      </c>
      <c r="T13" s="77" t="s">
        <v>215</v>
      </c>
      <c r="U13" s="77" t="s">
        <v>216</v>
      </c>
      <c r="V13" s="77" t="s">
        <v>217</v>
      </c>
      <c r="W13" s="77" t="s">
        <v>218</v>
      </c>
      <c r="X13" s="77" t="s">
        <v>207</v>
      </c>
      <c r="Y13" s="128" t="s">
        <v>213</v>
      </c>
      <c r="Z13" s="128" t="s">
        <v>214</v>
      </c>
      <c r="AA13" s="128" t="s">
        <v>215</v>
      </c>
      <c r="AB13" s="128" t="s">
        <v>216</v>
      </c>
      <c r="AC13" s="128" t="s">
        <v>217</v>
      </c>
      <c r="AD13" s="128" t="s">
        <v>218</v>
      </c>
      <c r="AE13" s="128" t="s">
        <v>207</v>
      </c>
      <c r="AF13" s="77" t="s">
        <v>213</v>
      </c>
      <c r="AG13" s="77" t="s">
        <v>214</v>
      </c>
      <c r="AH13" s="77" t="s">
        <v>215</v>
      </c>
      <c r="AI13" s="77" t="s">
        <v>216</v>
      </c>
      <c r="AJ13" s="77" t="s">
        <v>217</v>
      </c>
      <c r="AK13" s="77" t="s">
        <v>218</v>
      </c>
      <c r="AL13" s="77" t="s">
        <v>207</v>
      </c>
    </row>
    <row r="14" spans="1:40" s="35" customFormat="1" x14ac:dyDescent="0.25">
      <c r="A14" s="126">
        <v>1</v>
      </c>
      <c r="B14" s="126">
        <v>2</v>
      </c>
      <c r="C14" s="126">
        <v>3</v>
      </c>
      <c r="D14" s="31" t="s">
        <v>39</v>
      </c>
      <c r="E14" s="31" t="s">
        <v>40</v>
      </c>
      <c r="F14" s="31" t="s">
        <v>41</v>
      </c>
      <c r="G14" s="31" t="s">
        <v>42</v>
      </c>
      <c r="H14" s="31" t="s">
        <v>43</v>
      </c>
      <c r="I14" s="31" t="s">
        <v>44</v>
      </c>
      <c r="J14" s="31" t="s">
        <v>257</v>
      </c>
      <c r="K14" s="31" t="s">
        <v>86</v>
      </c>
      <c r="L14" s="31" t="s">
        <v>87</v>
      </c>
      <c r="M14" s="31" t="s">
        <v>88</v>
      </c>
      <c r="N14" s="31" t="s">
        <v>89</v>
      </c>
      <c r="O14" s="31" t="s">
        <v>90</v>
      </c>
      <c r="P14" s="31" t="s">
        <v>91</v>
      </c>
      <c r="Q14" s="31" t="s">
        <v>92</v>
      </c>
      <c r="R14" s="31" t="s">
        <v>93</v>
      </c>
      <c r="S14" s="31" t="s">
        <v>94</v>
      </c>
      <c r="T14" s="31" t="s">
        <v>95</v>
      </c>
      <c r="U14" s="31" t="s">
        <v>96</v>
      </c>
      <c r="V14" s="31" t="s">
        <v>97</v>
      </c>
      <c r="W14" s="31" t="s">
        <v>98</v>
      </c>
      <c r="X14" s="31" t="s">
        <v>176</v>
      </c>
      <c r="Y14" s="31" t="s">
        <v>275</v>
      </c>
      <c r="Z14" s="31" t="s">
        <v>276</v>
      </c>
      <c r="AA14" s="31" t="s">
        <v>277</v>
      </c>
      <c r="AB14" s="31" t="s">
        <v>278</v>
      </c>
      <c r="AC14" s="31" t="s">
        <v>279</v>
      </c>
      <c r="AD14" s="31" t="s">
        <v>280</v>
      </c>
      <c r="AE14" s="31" t="s">
        <v>281</v>
      </c>
      <c r="AF14" s="31" t="s">
        <v>99</v>
      </c>
      <c r="AG14" s="31" t="s">
        <v>100</v>
      </c>
      <c r="AH14" s="31" t="s">
        <v>101</v>
      </c>
      <c r="AI14" s="31" t="s">
        <v>102</v>
      </c>
      <c r="AJ14" s="31" t="s">
        <v>103</v>
      </c>
      <c r="AK14" s="31" t="s">
        <v>104</v>
      </c>
      <c r="AL14" s="31" t="s">
        <v>105</v>
      </c>
      <c r="AM14" s="163"/>
      <c r="AN14" s="124"/>
    </row>
    <row r="15" spans="1:40" s="139" customFormat="1" x14ac:dyDescent="0.25">
      <c r="A15" s="136">
        <f>'1'!A14</f>
        <v>1</v>
      </c>
      <c r="B15" s="137" t="str">
        <f>'1'!B14</f>
        <v>Приобретение ИТ-имущества</v>
      </c>
      <c r="C15" s="112"/>
      <c r="D15" s="150"/>
      <c r="E15" s="150"/>
      <c r="F15" s="150"/>
      <c r="G15" s="150"/>
      <c r="H15" s="150"/>
      <c r="I15" s="150"/>
      <c r="J15" s="147">
        <f>SUM(J16:J27)</f>
        <v>11.229963653691437</v>
      </c>
      <c r="K15" s="150"/>
      <c r="L15" s="150"/>
      <c r="M15" s="150"/>
      <c r="N15" s="150"/>
      <c r="O15" s="150"/>
      <c r="P15" s="150"/>
      <c r="Q15" s="147">
        <f>SUM(Q16:Q27)</f>
        <v>0.80054362397013346</v>
      </c>
      <c r="R15" s="150"/>
      <c r="S15" s="150"/>
      <c r="T15" s="150"/>
      <c r="U15" s="150"/>
      <c r="V15" s="150"/>
      <c r="W15" s="150"/>
      <c r="X15" s="147">
        <f>SUM(X16:X27)</f>
        <v>4.9895647516342061</v>
      </c>
      <c r="Y15" s="150"/>
      <c r="Z15" s="150"/>
      <c r="AA15" s="150"/>
      <c r="AB15" s="150"/>
      <c r="AC15" s="150"/>
      <c r="AD15" s="150"/>
      <c r="AE15" s="147">
        <f>SUM(AE16:AE27)</f>
        <v>5.4398552780870961</v>
      </c>
      <c r="AF15" s="150"/>
      <c r="AG15" s="150"/>
      <c r="AH15" s="150"/>
      <c r="AI15" s="150"/>
      <c r="AJ15" s="150"/>
      <c r="AK15" s="150"/>
      <c r="AL15" s="147">
        <f>SUM(AL16:AL27)</f>
        <v>11.229963653691437</v>
      </c>
      <c r="AM15" s="138"/>
      <c r="AN15" s="138"/>
    </row>
    <row r="16" spans="1:40" s="35" customFormat="1" ht="19.5" customHeight="1" x14ac:dyDescent="0.25">
      <c r="A16" s="135" t="str">
        <f>'1'!A15</f>
        <v>1.1.</v>
      </c>
      <c r="B16" s="67" t="str">
        <f>'1'!B15</f>
        <v>Рабочие станции</v>
      </c>
      <c r="C16" s="135" t="str">
        <f>'1'!C15</f>
        <v>K_S01</v>
      </c>
      <c r="D16" s="31"/>
      <c r="E16" s="31"/>
      <c r="F16" s="31"/>
      <c r="G16" s="31"/>
      <c r="H16" s="31"/>
      <c r="I16" s="31"/>
      <c r="J16" s="146">
        <f>AL16</f>
        <v>0.80054362397013346</v>
      </c>
      <c r="K16" s="31"/>
      <c r="L16" s="31"/>
      <c r="M16" s="31"/>
      <c r="N16" s="31"/>
      <c r="O16" s="31"/>
      <c r="P16" s="31"/>
      <c r="Q16" s="146">
        <f>'1'!K15/1.2</f>
        <v>0.80054362397013346</v>
      </c>
      <c r="R16" s="31"/>
      <c r="S16" s="31"/>
      <c r="T16" s="31"/>
      <c r="U16" s="31"/>
      <c r="V16" s="31"/>
      <c r="W16" s="31"/>
      <c r="X16" s="146">
        <f>'1'!P15/1.2</f>
        <v>0</v>
      </c>
      <c r="Y16" s="31"/>
      <c r="Z16" s="31"/>
      <c r="AA16" s="31"/>
      <c r="AB16" s="31"/>
      <c r="AC16" s="31"/>
      <c r="AD16" s="31"/>
      <c r="AE16" s="146">
        <f>'1'!U15/1.2</f>
        <v>0</v>
      </c>
      <c r="AF16" s="31"/>
      <c r="AG16" s="31"/>
      <c r="AH16" s="31"/>
      <c r="AI16" s="31"/>
      <c r="AJ16" s="31"/>
      <c r="AK16" s="31"/>
      <c r="AL16" s="146">
        <f>AE16+X16+Q16</f>
        <v>0.80054362397013346</v>
      </c>
      <c r="AM16" s="163"/>
      <c r="AN16" s="124"/>
    </row>
    <row r="17" spans="1:40" s="35" customFormat="1" ht="19.5" customHeight="1" x14ac:dyDescent="0.25">
      <c r="A17" s="135" t="str">
        <f>'1'!A16</f>
        <v>1.2.</v>
      </c>
      <c r="B17" s="181" t="str">
        <f>'1'!B16</f>
        <v>Телекоммуникационное и сетевое оборудование (коммутатор Cisco)</v>
      </c>
      <c r="C17" s="135" t="str">
        <f>'1'!C16</f>
        <v>K_S02</v>
      </c>
      <c r="D17" s="31"/>
      <c r="E17" s="31"/>
      <c r="F17" s="31"/>
      <c r="G17" s="31"/>
      <c r="H17" s="31"/>
      <c r="I17" s="31"/>
      <c r="J17" s="146">
        <f t="shared" ref="J17:J26" si="0">AL17</f>
        <v>1.1595288994679969</v>
      </c>
      <c r="K17" s="31"/>
      <c r="L17" s="31"/>
      <c r="M17" s="31"/>
      <c r="N17" s="31"/>
      <c r="O17" s="31"/>
      <c r="P17" s="31"/>
      <c r="Q17" s="146">
        <f>'1'!K16/1.2</f>
        <v>0</v>
      </c>
      <c r="R17" s="31"/>
      <c r="S17" s="31"/>
      <c r="T17" s="31"/>
      <c r="U17" s="31"/>
      <c r="V17" s="31"/>
      <c r="W17" s="31"/>
      <c r="X17" s="146">
        <f>'1'!P16/1.2</f>
        <v>0.87327211834026686</v>
      </c>
      <c r="Y17" s="31"/>
      <c r="Z17" s="31"/>
      <c r="AA17" s="31"/>
      <c r="AB17" s="31"/>
      <c r="AC17" s="31"/>
      <c r="AD17" s="31"/>
      <c r="AE17" s="146">
        <f>'1'!U16/1.2</f>
        <v>0.28625678112773001</v>
      </c>
      <c r="AF17" s="31"/>
      <c r="AG17" s="31"/>
      <c r="AH17" s="31"/>
      <c r="AI17" s="31"/>
      <c r="AJ17" s="31"/>
      <c r="AK17" s="31"/>
      <c r="AL17" s="146">
        <f t="shared" ref="AL17:AL26" si="1">AE17+X17+Q17</f>
        <v>1.1595288994679969</v>
      </c>
      <c r="AM17" s="182"/>
      <c r="AN17" s="182"/>
    </row>
    <row r="18" spans="1:40" s="35" customFormat="1" ht="19.5" customHeight="1" x14ac:dyDescent="0.25">
      <c r="A18" s="135" t="str">
        <f>'1'!A17</f>
        <v>1.3.</v>
      </c>
      <c r="B18" s="181" t="str">
        <f>'1'!B17</f>
        <v>Телекоммуникационное и сетевое оборудование (маршрутизатор Cisco)</v>
      </c>
      <c r="C18" s="135" t="str">
        <f>'1'!C17</f>
        <v>K_S03</v>
      </c>
      <c r="D18" s="31"/>
      <c r="E18" s="31"/>
      <c r="F18" s="31"/>
      <c r="G18" s="31"/>
      <c r="H18" s="31"/>
      <c r="I18" s="31"/>
      <c r="J18" s="146">
        <f t="shared" si="0"/>
        <v>0.80174051201236618</v>
      </c>
      <c r="K18" s="31"/>
      <c r="L18" s="31"/>
      <c r="M18" s="31"/>
      <c r="N18" s="31"/>
      <c r="O18" s="31"/>
      <c r="P18" s="31"/>
      <c r="Q18" s="146">
        <f>'1'!K17/1.2</f>
        <v>0</v>
      </c>
      <c r="R18" s="31"/>
      <c r="S18" s="31"/>
      <c r="T18" s="31"/>
      <c r="U18" s="31"/>
      <c r="V18" s="31"/>
      <c r="W18" s="31"/>
      <c r="X18" s="146">
        <f>'1'!P17/1.2</f>
        <v>0.56543781158684459</v>
      </c>
      <c r="Y18" s="31"/>
      <c r="Z18" s="31"/>
      <c r="AA18" s="31"/>
      <c r="AB18" s="31"/>
      <c r="AC18" s="31"/>
      <c r="AD18" s="31"/>
      <c r="AE18" s="146">
        <f>'1'!U17/1.2</f>
        <v>0.23630270042552165</v>
      </c>
      <c r="AF18" s="31"/>
      <c r="AG18" s="31"/>
      <c r="AH18" s="31"/>
      <c r="AI18" s="31"/>
      <c r="AJ18" s="31"/>
      <c r="AK18" s="31"/>
      <c r="AL18" s="146">
        <f t="shared" si="1"/>
        <v>0.80174051201236618</v>
      </c>
      <c r="AM18" s="182"/>
      <c r="AN18" s="182"/>
    </row>
    <row r="19" spans="1:40" s="35" customFormat="1" ht="19.5" customHeight="1" x14ac:dyDescent="0.25">
      <c r="A19" s="135" t="str">
        <f>'1'!A18</f>
        <v>1.4.</v>
      </c>
      <c r="B19" s="181" t="str">
        <f>'1'!B18</f>
        <v>Серверное оборудование (вычислительный сервер Cisco UCS B200 M5)</v>
      </c>
      <c r="C19" s="135" t="str">
        <f>'1'!C18</f>
        <v>K_S04</v>
      </c>
      <c r="D19" s="31"/>
      <c r="E19" s="31"/>
      <c r="F19" s="31"/>
      <c r="G19" s="31"/>
      <c r="H19" s="31"/>
      <c r="I19" s="31"/>
      <c r="J19" s="146">
        <f t="shared" si="0"/>
        <v>1.9536428352341337</v>
      </c>
      <c r="K19" s="31"/>
      <c r="L19" s="31"/>
      <c r="M19" s="31"/>
      <c r="N19" s="31"/>
      <c r="O19" s="31"/>
      <c r="P19" s="31"/>
      <c r="Q19" s="146">
        <f>'1'!K18/1.2</f>
        <v>0</v>
      </c>
      <c r="R19" s="31"/>
      <c r="S19" s="31"/>
      <c r="T19" s="31"/>
      <c r="U19" s="31"/>
      <c r="V19" s="31"/>
      <c r="W19" s="31"/>
      <c r="X19" s="146">
        <f>'1'!P18/1.2</f>
        <v>1.9536428352341337</v>
      </c>
      <c r="Y19" s="31"/>
      <c r="Z19" s="31"/>
      <c r="AA19" s="31"/>
      <c r="AB19" s="31"/>
      <c r="AC19" s="31"/>
      <c r="AD19" s="31"/>
      <c r="AE19" s="146">
        <f>'1'!U18/1.2</f>
        <v>0</v>
      </c>
      <c r="AF19" s="31"/>
      <c r="AG19" s="31"/>
      <c r="AH19" s="31"/>
      <c r="AI19" s="31"/>
      <c r="AJ19" s="31"/>
      <c r="AK19" s="31"/>
      <c r="AL19" s="146">
        <f t="shared" si="1"/>
        <v>1.9536428352341337</v>
      </c>
      <c r="AM19" s="182"/>
      <c r="AN19" s="182"/>
    </row>
    <row r="20" spans="1:40" s="35" customFormat="1" ht="19.5" customHeight="1" x14ac:dyDescent="0.25">
      <c r="A20" s="135" t="str">
        <f>'1'!A19</f>
        <v>1.5.</v>
      </c>
      <c r="B20" s="181" t="str">
        <f>'1'!B19</f>
        <v>ИБП APC SRC2KI Smart-UPS RC 2000VA 1600W (SRC2KI)</v>
      </c>
      <c r="C20" s="135" t="str">
        <f>'1'!C19</f>
        <v>К_01</v>
      </c>
      <c r="D20" s="31"/>
      <c r="E20" s="31"/>
      <c r="F20" s="31"/>
      <c r="G20" s="31"/>
      <c r="H20" s="31"/>
      <c r="I20" s="31"/>
      <c r="J20" s="146">
        <f t="shared" si="0"/>
        <v>0.17495936679936006</v>
      </c>
      <c r="K20" s="31"/>
      <c r="L20" s="31"/>
      <c r="M20" s="31"/>
      <c r="N20" s="31"/>
      <c r="O20" s="31"/>
      <c r="P20" s="31"/>
      <c r="Q20" s="146">
        <f>'1'!K19/1.2</f>
        <v>0</v>
      </c>
      <c r="R20" s="31"/>
      <c r="S20" s="31"/>
      <c r="T20" s="31"/>
      <c r="U20" s="31"/>
      <c r="V20" s="31"/>
      <c r="W20" s="31"/>
      <c r="X20" s="146">
        <f>'1'!P19/1.2</f>
        <v>0.17495936679936006</v>
      </c>
      <c r="Y20" s="31"/>
      <c r="Z20" s="31"/>
      <c r="AA20" s="31"/>
      <c r="AB20" s="31"/>
      <c r="AC20" s="31"/>
      <c r="AD20" s="31"/>
      <c r="AE20" s="146">
        <f>'1'!U19/1.2</f>
        <v>0</v>
      </c>
      <c r="AF20" s="31"/>
      <c r="AG20" s="31"/>
      <c r="AH20" s="31"/>
      <c r="AI20" s="31"/>
      <c r="AJ20" s="31"/>
      <c r="AK20" s="31"/>
      <c r="AL20" s="146">
        <f t="shared" si="1"/>
        <v>0.17495936679936006</v>
      </c>
      <c r="AM20" s="182"/>
      <c r="AN20" s="182"/>
    </row>
    <row r="21" spans="1:40" s="35" customFormat="1" ht="31.5" x14ac:dyDescent="0.25">
      <c r="A21" s="135" t="str">
        <f>'1'!A20</f>
        <v>1.6.</v>
      </c>
      <c r="B21" s="181" t="str">
        <f>'1'!B20</f>
        <v>Ленточная библиотека HPE STOREEVER MSL2024 LTO-7 15000 SAS (P9G69A)</v>
      </c>
      <c r="C21" s="135" t="str">
        <f>'1'!C20</f>
        <v>К_02</v>
      </c>
      <c r="D21" s="31"/>
      <c r="E21" s="31"/>
      <c r="F21" s="31"/>
      <c r="G21" s="31"/>
      <c r="H21" s="31"/>
      <c r="I21" s="31"/>
      <c r="J21" s="146">
        <f t="shared" si="0"/>
        <v>0.32085106298197341</v>
      </c>
      <c r="K21" s="31"/>
      <c r="L21" s="31"/>
      <c r="M21" s="31"/>
      <c r="N21" s="31"/>
      <c r="O21" s="31"/>
      <c r="P21" s="31"/>
      <c r="Q21" s="146">
        <f>'1'!K20/1.2</f>
        <v>0</v>
      </c>
      <c r="R21" s="31"/>
      <c r="S21" s="31"/>
      <c r="T21" s="31"/>
      <c r="U21" s="31"/>
      <c r="V21" s="31"/>
      <c r="W21" s="31"/>
      <c r="X21" s="146">
        <f>'1'!P20/1.2</f>
        <v>0.32085106298197341</v>
      </c>
      <c r="Y21" s="31"/>
      <c r="Z21" s="31"/>
      <c r="AA21" s="31"/>
      <c r="AB21" s="31"/>
      <c r="AC21" s="31"/>
      <c r="AD21" s="31"/>
      <c r="AE21" s="146">
        <f>'1'!U20/1.2</f>
        <v>0</v>
      </c>
      <c r="AF21" s="31"/>
      <c r="AG21" s="31"/>
      <c r="AH21" s="31"/>
      <c r="AI21" s="31"/>
      <c r="AJ21" s="31"/>
      <c r="AK21" s="31"/>
      <c r="AL21" s="146">
        <f t="shared" si="1"/>
        <v>0.32085106298197341</v>
      </c>
      <c r="AM21" s="182"/>
      <c r="AN21" s="182"/>
    </row>
    <row r="22" spans="1:40" s="35" customFormat="1" ht="31.5" x14ac:dyDescent="0.25">
      <c r="A22" s="135" t="str">
        <f>'1'!A21</f>
        <v>1.7.</v>
      </c>
      <c r="B22" s="181" t="str">
        <f>'1'!B21</f>
        <v>Система хранения данных (СХД) HPE MSA 1050 8Gb Fibre Channel Dual Controller SFF Storage (Q2R19A)</v>
      </c>
      <c r="C22" s="135" t="str">
        <f>'1'!C21</f>
        <v>К_03</v>
      </c>
      <c r="D22" s="31"/>
      <c r="E22" s="31"/>
      <c r="F22" s="31"/>
      <c r="G22" s="31"/>
      <c r="H22" s="31"/>
      <c r="I22" s="31"/>
      <c r="J22" s="146">
        <f t="shared" si="0"/>
        <v>1.1014015566916269</v>
      </c>
      <c r="K22" s="31"/>
      <c r="L22" s="31"/>
      <c r="M22" s="31"/>
      <c r="N22" s="31"/>
      <c r="O22" s="31"/>
      <c r="P22" s="31"/>
      <c r="Q22" s="146">
        <f>'1'!K21/1.2</f>
        <v>0</v>
      </c>
      <c r="R22" s="31"/>
      <c r="S22" s="31"/>
      <c r="T22" s="31"/>
      <c r="U22" s="31"/>
      <c r="V22" s="31"/>
      <c r="W22" s="31"/>
      <c r="X22" s="146">
        <f>'1'!P21/1.2</f>
        <v>1.1014015566916269</v>
      </c>
      <c r="Y22" s="31"/>
      <c r="Z22" s="31"/>
      <c r="AA22" s="31"/>
      <c r="AB22" s="31"/>
      <c r="AC22" s="31"/>
      <c r="AD22" s="31"/>
      <c r="AE22" s="146">
        <f>'1'!U21/1.2</f>
        <v>0</v>
      </c>
      <c r="AF22" s="31"/>
      <c r="AG22" s="31"/>
      <c r="AH22" s="31"/>
      <c r="AI22" s="31"/>
      <c r="AJ22" s="31"/>
      <c r="AK22" s="31"/>
      <c r="AL22" s="146">
        <f t="shared" si="1"/>
        <v>1.1014015566916269</v>
      </c>
      <c r="AM22" s="182"/>
      <c r="AN22" s="182"/>
    </row>
    <row r="23" spans="1:40" s="35" customFormat="1" ht="18.75" customHeight="1" x14ac:dyDescent="0.25">
      <c r="A23" s="135" t="str">
        <f>'1'!A22</f>
        <v>1.8.</v>
      </c>
      <c r="B23" s="181" t="str">
        <f>'1'!B22</f>
        <v>МФУ HP LaserJet Enterprise 700 M725dn (CF066A)</v>
      </c>
      <c r="C23" s="135" t="str">
        <f>'1'!C22</f>
        <v>К_04</v>
      </c>
      <c r="D23" s="31"/>
      <c r="E23" s="31"/>
      <c r="F23" s="31"/>
      <c r="G23" s="31"/>
      <c r="H23" s="31"/>
      <c r="I23" s="31"/>
      <c r="J23" s="146">
        <f t="shared" si="0"/>
        <v>0.53956789378078585</v>
      </c>
      <c r="K23" s="31"/>
      <c r="L23" s="31"/>
      <c r="M23" s="31"/>
      <c r="N23" s="31"/>
      <c r="O23" s="31"/>
      <c r="P23" s="31"/>
      <c r="Q23" s="146">
        <f>'1'!K22/1.2</f>
        <v>0</v>
      </c>
      <c r="R23" s="31"/>
      <c r="S23" s="31"/>
      <c r="T23" s="31"/>
      <c r="U23" s="31"/>
      <c r="V23" s="31"/>
      <c r="W23" s="31"/>
      <c r="X23" s="146">
        <f>'1'!P22/1.2</f>
        <v>0</v>
      </c>
      <c r="Y23" s="31"/>
      <c r="Z23" s="31"/>
      <c r="AA23" s="31"/>
      <c r="AB23" s="31"/>
      <c r="AC23" s="31"/>
      <c r="AD23" s="31"/>
      <c r="AE23" s="146">
        <f>'1'!U22/1.2</f>
        <v>0.53956789378078585</v>
      </c>
      <c r="AF23" s="31"/>
      <c r="AG23" s="31"/>
      <c r="AH23" s="31"/>
      <c r="AI23" s="31"/>
      <c r="AJ23" s="31"/>
      <c r="AK23" s="31"/>
      <c r="AL23" s="146">
        <f t="shared" si="1"/>
        <v>0.53956789378078585</v>
      </c>
      <c r="AM23" s="182"/>
      <c r="AN23" s="182"/>
    </row>
    <row r="24" spans="1:40" s="35" customFormat="1" ht="18.75" customHeight="1" x14ac:dyDescent="0.25">
      <c r="A24" s="135" t="str">
        <f>'1'!A23</f>
        <v>1.9.</v>
      </c>
      <c r="B24" s="181" t="str">
        <f>'1'!B23</f>
        <v>Маршрутизатор Cisco ISR4431/K9</v>
      </c>
      <c r="C24" s="135" t="str">
        <f>'1'!C23</f>
        <v>К_05</v>
      </c>
      <c r="D24" s="31"/>
      <c r="E24" s="31"/>
      <c r="F24" s="31"/>
      <c r="G24" s="31"/>
      <c r="H24" s="31"/>
      <c r="I24" s="31"/>
      <c r="J24" s="146">
        <f t="shared" si="0"/>
        <v>0.33852659130162582</v>
      </c>
      <c r="K24" s="31"/>
      <c r="L24" s="31"/>
      <c r="M24" s="31"/>
      <c r="N24" s="31"/>
      <c r="O24" s="31"/>
      <c r="P24" s="31"/>
      <c r="Q24" s="146">
        <f>'1'!K23/1.2</f>
        <v>0</v>
      </c>
      <c r="R24" s="31"/>
      <c r="S24" s="31"/>
      <c r="T24" s="31"/>
      <c r="U24" s="31"/>
      <c r="V24" s="31"/>
      <c r="W24" s="31"/>
      <c r="X24" s="146">
        <f>'1'!P23/1.2</f>
        <v>0</v>
      </c>
      <c r="Y24" s="31"/>
      <c r="Z24" s="31"/>
      <c r="AA24" s="31"/>
      <c r="AB24" s="31"/>
      <c r="AC24" s="31"/>
      <c r="AD24" s="31"/>
      <c r="AE24" s="146">
        <f>'1'!U23/1.2</f>
        <v>0.33852659130162582</v>
      </c>
      <c r="AF24" s="31"/>
      <c r="AG24" s="31"/>
      <c r="AH24" s="31"/>
      <c r="AI24" s="31"/>
      <c r="AJ24" s="31"/>
      <c r="AK24" s="31"/>
      <c r="AL24" s="146">
        <f t="shared" si="1"/>
        <v>0.33852659130162582</v>
      </c>
      <c r="AM24" s="182"/>
      <c r="AN24" s="182"/>
    </row>
    <row r="25" spans="1:40" s="35" customFormat="1" ht="18.75" customHeight="1" x14ac:dyDescent="0.25">
      <c r="A25" s="135" t="str">
        <f>'1'!A24</f>
        <v>1.10.</v>
      </c>
      <c r="B25" s="181" t="str">
        <f>'1'!B24</f>
        <v>Моноблок HP ProOne 440 G3 (1KN99EA)</v>
      </c>
      <c r="C25" s="135" t="str">
        <f>'1'!C24</f>
        <v>К_06</v>
      </c>
      <c r="D25" s="31"/>
      <c r="E25" s="31"/>
      <c r="F25" s="31"/>
      <c r="G25" s="31"/>
      <c r="H25" s="31"/>
      <c r="I25" s="31"/>
      <c r="J25" s="146">
        <f t="shared" si="0"/>
        <v>1.8290616401353541</v>
      </c>
      <c r="K25" s="31"/>
      <c r="L25" s="31"/>
      <c r="M25" s="31"/>
      <c r="N25" s="31"/>
      <c r="O25" s="31"/>
      <c r="P25" s="31"/>
      <c r="Q25" s="146">
        <f>'1'!K24/1.2</f>
        <v>0</v>
      </c>
      <c r="R25" s="31"/>
      <c r="S25" s="31"/>
      <c r="T25" s="31"/>
      <c r="U25" s="31"/>
      <c r="V25" s="31"/>
      <c r="W25" s="31"/>
      <c r="X25" s="146">
        <f>'1'!P24/1.2</f>
        <v>0</v>
      </c>
      <c r="Y25" s="31"/>
      <c r="Z25" s="31"/>
      <c r="AA25" s="31"/>
      <c r="AB25" s="31"/>
      <c r="AC25" s="31"/>
      <c r="AD25" s="31"/>
      <c r="AE25" s="146">
        <f>'1'!U24/1.2</f>
        <v>1.8290616401353541</v>
      </c>
      <c r="AF25" s="31"/>
      <c r="AG25" s="31"/>
      <c r="AH25" s="31"/>
      <c r="AI25" s="31"/>
      <c r="AJ25" s="31"/>
      <c r="AK25" s="31"/>
      <c r="AL25" s="146">
        <f t="shared" si="1"/>
        <v>1.8290616401353541</v>
      </c>
      <c r="AM25" s="182"/>
      <c r="AN25" s="182"/>
    </row>
    <row r="26" spans="1:40" s="35" customFormat="1" ht="18.75" customHeight="1" x14ac:dyDescent="0.25">
      <c r="A26" s="135" t="str">
        <f>'1'!A25</f>
        <v>1.11.</v>
      </c>
      <c r="B26" s="181" t="str">
        <f>'1'!B25</f>
        <v>PowerEdge R740XD Server</v>
      </c>
      <c r="C26" s="135" t="str">
        <f>'1'!C25</f>
        <v>К_07</v>
      </c>
      <c r="D26" s="31"/>
      <c r="E26" s="31"/>
      <c r="F26" s="31"/>
      <c r="G26" s="31"/>
      <c r="H26" s="31"/>
      <c r="I26" s="31"/>
      <c r="J26" s="146">
        <f t="shared" si="0"/>
        <v>2.2101396713160786</v>
      </c>
      <c r="K26" s="31"/>
      <c r="L26" s="31"/>
      <c r="M26" s="31"/>
      <c r="N26" s="31"/>
      <c r="O26" s="31"/>
      <c r="P26" s="31"/>
      <c r="Q26" s="146">
        <f>'1'!K25/1.2</f>
        <v>0</v>
      </c>
      <c r="R26" s="31"/>
      <c r="S26" s="31"/>
      <c r="T26" s="31"/>
      <c r="U26" s="31"/>
      <c r="V26" s="31"/>
      <c r="W26" s="31"/>
      <c r="X26" s="146">
        <f>'1'!P25/1.2</f>
        <v>0</v>
      </c>
      <c r="Y26" s="31"/>
      <c r="Z26" s="31"/>
      <c r="AA26" s="31"/>
      <c r="AB26" s="31"/>
      <c r="AC26" s="31"/>
      <c r="AD26" s="31"/>
      <c r="AE26" s="146">
        <f>'1'!U25/1.2</f>
        <v>2.2101396713160786</v>
      </c>
      <c r="AF26" s="31"/>
      <c r="AG26" s="31"/>
      <c r="AH26" s="31"/>
      <c r="AI26" s="31"/>
      <c r="AJ26" s="31"/>
      <c r="AK26" s="31"/>
      <c r="AL26" s="146">
        <f t="shared" si="1"/>
        <v>2.2101396713160786</v>
      </c>
      <c r="AM26" s="182"/>
      <c r="AN26" s="182"/>
    </row>
    <row r="27" spans="1:40" s="35" customFormat="1" ht="18" customHeight="1" x14ac:dyDescent="0.25">
      <c r="A27" s="135"/>
      <c r="B27" s="67"/>
      <c r="C27" s="135"/>
      <c r="D27" s="31"/>
      <c r="E27" s="31"/>
      <c r="F27" s="31"/>
      <c r="G27" s="31"/>
      <c r="H27" s="31"/>
      <c r="I27" s="31"/>
      <c r="J27" s="146"/>
      <c r="K27" s="31"/>
      <c r="L27" s="31"/>
      <c r="M27" s="31"/>
      <c r="N27" s="31"/>
      <c r="O27" s="31"/>
      <c r="P27" s="31"/>
      <c r="Q27" s="146"/>
      <c r="R27" s="31"/>
      <c r="S27" s="31"/>
      <c r="T27" s="31"/>
      <c r="U27" s="31"/>
      <c r="V27" s="31"/>
      <c r="W27" s="31"/>
      <c r="X27" s="146"/>
      <c r="Y27" s="31"/>
      <c r="Z27" s="31"/>
      <c r="AA27" s="31"/>
      <c r="AB27" s="31"/>
      <c r="AC27" s="31"/>
      <c r="AD27" s="31"/>
      <c r="AE27" s="146"/>
      <c r="AF27" s="31"/>
      <c r="AG27" s="31"/>
      <c r="AH27" s="31"/>
      <c r="AI27" s="31"/>
      <c r="AJ27" s="31"/>
      <c r="AK27" s="31"/>
      <c r="AL27" s="146"/>
      <c r="AM27" s="163"/>
      <c r="AN27" s="124"/>
    </row>
    <row r="28" spans="1:40" s="139" customFormat="1" ht="24" customHeight="1" x14ac:dyDescent="0.25">
      <c r="A28" s="136">
        <f>'1'!A27</f>
        <v>2</v>
      </c>
      <c r="B28" s="137" t="str">
        <f>'1'!B27</f>
        <v>Оснащение интеллектуальной системой учета</v>
      </c>
      <c r="C28" s="136"/>
      <c r="D28" s="150"/>
      <c r="E28" s="150"/>
      <c r="F28" s="150"/>
      <c r="G28" s="150"/>
      <c r="H28" s="150"/>
      <c r="I28" s="150"/>
      <c r="J28" s="147">
        <f>SUM(J29:J29)</f>
        <v>1682.1523637520038</v>
      </c>
      <c r="K28" s="150"/>
      <c r="L28" s="150"/>
      <c r="M28" s="150"/>
      <c r="N28" s="150"/>
      <c r="O28" s="150"/>
      <c r="P28" s="150"/>
      <c r="Q28" s="147">
        <f>SUM(Q29:Q29)</f>
        <v>876.14362698050195</v>
      </c>
      <c r="R28" s="150"/>
      <c r="S28" s="150"/>
      <c r="T28" s="150"/>
      <c r="U28" s="150"/>
      <c r="V28" s="150"/>
      <c r="W28" s="150"/>
      <c r="X28" s="147">
        <f>SUM(X29:X29)</f>
        <v>608.6755140845346</v>
      </c>
      <c r="Y28" s="150"/>
      <c r="Z28" s="150"/>
      <c r="AA28" s="150"/>
      <c r="AB28" s="150"/>
      <c r="AC28" s="150"/>
      <c r="AD28" s="150"/>
      <c r="AE28" s="147">
        <f>SUM(AE29:AE29)</f>
        <v>197.33322268696722</v>
      </c>
      <c r="AF28" s="150"/>
      <c r="AG28" s="150"/>
      <c r="AH28" s="150"/>
      <c r="AI28" s="150"/>
      <c r="AJ28" s="150"/>
      <c r="AK28" s="150"/>
      <c r="AL28" s="147">
        <f>SUM(AL29:AL29)</f>
        <v>1682.1523637520038</v>
      </c>
      <c r="AM28" s="138"/>
      <c r="AN28" s="138"/>
    </row>
    <row r="29" spans="1:40" s="35" customFormat="1" ht="31.5" x14ac:dyDescent="0.25">
      <c r="A29" s="135" t="str">
        <f>'1'!A28</f>
        <v>2.1.</v>
      </c>
      <c r="B29" s="67" t="str">
        <f>'1'!B28</f>
        <v xml:space="preserve">Оборудование многоквартирных жилых домов интеллектуальной системой учета </v>
      </c>
      <c r="C29" s="135" t="str">
        <f>'1'!C28</f>
        <v>K_S05</v>
      </c>
      <c r="D29" s="31"/>
      <c r="E29" s="31"/>
      <c r="F29" s="31"/>
      <c r="G29" s="31"/>
      <c r="H29" s="31"/>
      <c r="I29" s="31"/>
      <c r="J29" s="146">
        <f>AL29</f>
        <v>1682.1523637520038</v>
      </c>
      <c r="K29" s="31"/>
      <c r="L29" s="31"/>
      <c r="M29" s="31"/>
      <c r="N29" s="31"/>
      <c r="O29" s="31"/>
      <c r="P29" s="31"/>
      <c r="Q29" s="146">
        <f>'1'!K28/1.2</f>
        <v>876.14362698050195</v>
      </c>
      <c r="R29" s="31"/>
      <c r="S29" s="31"/>
      <c r="T29" s="31"/>
      <c r="U29" s="31"/>
      <c r="V29" s="31"/>
      <c r="W29" s="31"/>
      <c r="X29" s="146">
        <f>'1'!P28/1.2</f>
        <v>608.6755140845346</v>
      </c>
      <c r="Y29" s="31"/>
      <c r="Z29" s="31"/>
      <c r="AA29" s="31"/>
      <c r="AB29" s="31"/>
      <c r="AC29" s="31"/>
      <c r="AD29" s="31"/>
      <c r="AE29" s="146">
        <f>'1'!U28/1.2</f>
        <v>197.33322268696722</v>
      </c>
      <c r="AF29" s="31"/>
      <c r="AG29" s="31"/>
      <c r="AH29" s="31"/>
      <c r="AI29" s="31"/>
      <c r="AJ29" s="31"/>
      <c r="AK29" s="31"/>
      <c r="AL29" s="146">
        <f>AE29+X29+Q29</f>
        <v>1682.1523637520038</v>
      </c>
      <c r="AM29" s="163"/>
      <c r="AN29" s="124"/>
    </row>
    <row r="30" spans="1:40" s="158" customFormat="1" x14ac:dyDescent="0.25">
      <c r="A30" s="135"/>
      <c r="B30" s="157"/>
      <c r="C30" s="135"/>
      <c r="D30" s="31"/>
      <c r="E30" s="31"/>
      <c r="F30" s="31"/>
      <c r="G30" s="31"/>
      <c r="H30" s="31"/>
      <c r="I30" s="31"/>
      <c r="J30" s="146"/>
      <c r="K30" s="31"/>
      <c r="L30" s="31"/>
      <c r="M30" s="31"/>
      <c r="N30" s="31"/>
      <c r="O30" s="31"/>
      <c r="P30" s="31"/>
      <c r="Q30" s="146"/>
      <c r="R30" s="31"/>
      <c r="S30" s="31"/>
      <c r="T30" s="31"/>
      <c r="U30" s="31"/>
      <c r="V30" s="31"/>
      <c r="W30" s="31"/>
      <c r="X30" s="146"/>
      <c r="Y30" s="31"/>
      <c r="Z30" s="31"/>
      <c r="AA30" s="31"/>
      <c r="AB30" s="31"/>
      <c r="AC30" s="31"/>
      <c r="AD30" s="31"/>
      <c r="AE30" s="146"/>
      <c r="AF30" s="31"/>
      <c r="AG30" s="31"/>
      <c r="AH30" s="31"/>
      <c r="AI30" s="31"/>
      <c r="AJ30" s="31"/>
      <c r="AK30" s="31"/>
      <c r="AL30" s="146"/>
      <c r="AM30" s="163"/>
    </row>
    <row r="31" spans="1:40" s="139" customFormat="1" ht="19.5" customHeight="1" outlineLevel="1" x14ac:dyDescent="0.25">
      <c r="A31" s="136">
        <f>'1'!A30</f>
        <v>3</v>
      </c>
      <c r="B31" s="137" t="str">
        <f>'1'!B30</f>
        <v>Иные проекты</v>
      </c>
      <c r="C31" s="136"/>
      <c r="D31" s="150"/>
      <c r="E31" s="150"/>
      <c r="F31" s="150"/>
      <c r="G31" s="150"/>
      <c r="H31" s="150"/>
      <c r="I31" s="150"/>
      <c r="J31" s="147">
        <f>SUM(J32:J36)</f>
        <v>203.29390976470097</v>
      </c>
      <c r="K31" s="150"/>
      <c r="L31" s="150"/>
      <c r="M31" s="150"/>
      <c r="N31" s="150"/>
      <c r="O31" s="150"/>
      <c r="P31" s="150"/>
      <c r="Q31" s="147">
        <f>SUM(Q32:Q36)</f>
        <v>197.28036077222225</v>
      </c>
      <c r="R31" s="150"/>
      <c r="S31" s="150"/>
      <c r="T31" s="150"/>
      <c r="U31" s="150"/>
      <c r="V31" s="150"/>
      <c r="W31" s="150"/>
      <c r="X31" s="147">
        <f>SUM(X32:X36)</f>
        <v>5.6787158340000001</v>
      </c>
      <c r="Y31" s="150"/>
      <c r="Z31" s="150"/>
      <c r="AA31" s="150"/>
      <c r="AB31" s="150"/>
      <c r="AC31" s="150"/>
      <c r="AD31" s="150"/>
      <c r="AE31" s="147">
        <f>SUM(AE32:AE36)</f>
        <v>0.33483315847872008</v>
      </c>
      <c r="AF31" s="150"/>
      <c r="AG31" s="150"/>
      <c r="AH31" s="150"/>
      <c r="AI31" s="150"/>
      <c r="AJ31" s="150"/>
      <c r="AK31" s="150"/>
      <c r="AL31" s="147">
        <f>SUM(AL32:AL36)</f>
        <v>203.29390976470097</v>
      </c>
      <c r="AM31" s="138"/>
      <c r="AN31" s="138"/>
    </row>
    <row r="32" spans="1:40" s="35" customFormat="1" ht="19.5" customHeight="1" outlineLevel="1" x14ac:dyDescent="0.25">
      <c r="A32" s="135" t="str">
        <f>'1'!A31</f>
        <v>3.1.</v>
      </c>
      <c r="B32" s="67" t="str">
        <f>'1'!B31</f>
        <v>Комплект оборудования для организации лаборатории</v>
      </c>
      <c r="C32" s="135" t="str">
        <f>'1'!C31</f>
        <v>K_S06</v>
      </c>
      <c r="D32" s="31"/>
      <c r="E32" s="31"/>
      <c r="F32" s="31"/>
      <c r="G32" s="31"/>
      <c r="H32" s="31"/>
      <c r="I32" s="31"/>
      <c r="J32" s="146">
        <f t="shared" ref="J32" si="2">AL32</f>
        <v>1.8015241666666668</v>
      </c>
      <c r="K32" s="31"/>
      <c r="L32" s="31"/>
      <c r="M32" s="31"/>
      <c r="N32" s="31"/>
      <c r="O32" s="31"/>
      <c r="P32" s="31"/>
      <c r="Q32" s="146">
        <f>'1'!K31/1.2</f>
        <v>1.8015241666666668</v>
      </c>
      <c r="R32" s="31"/>
      <c r="S32" s="31"/>
      <c r="T32" s="31"/>
      <c r="U32" s="31"/>
      <c r="V32" s="31"/>
      <c r="W32" s="31"/>
      <c r="X32" s="146">
        <f>'1'!P31/1.2</f>
        <v>0</v>
      </c>
      <c r="Y32" s="31"/>
      <c r="Z32" s="31"/>
      <c r="AA32" s="31"/>
      <c r="AB32" s="31"/>
      <c r="AC32" s="31"/>
      <c r="AD32" s="31"/>
      <c r="AE32" s="146">
        <f>'1'!U31/1.2</f>
        <v>0</v>
      </c>
      <c r="AF32" s="31"/>
      <c r="AG32" s="31"/>
      <c r="AH32" s="31"/>
      <c r="AI32" s="31"/>
      <c r="AJ32" s="31"/>
      <c r="AK32" s="31"/>
      <c r="AL32" s="146">
        <f>AE32+X32+Q32</f>
        <v>1.8015241666666668</v>
      </c>
      <c r="AM32" s="163"/>
      <c r="AN32" s="124"/>
    </row>
    <row r="33" spans="1:40" s="35" customFormat="1" ht="19.5" customHeight="1" outlineLevel="1" x14ac:dyDescent="0.25">
      <c r="A33" s="135" t="str">
        <f>'1'!A32</f>
        <v>3.2.</v>
      </c>
      <c r="B33" s="175" t="str">
        <f>'1'!B32</f>
        <v>Приобретение площадей офисного помещения в г.Смоленске</v>
      </c>
      <c r="C33" s="135" t="str">
        <f>'1'!C32</f>
        <v>K_S07</v>
      </c>
      <c r="D33" s="31"/>
      <c r="E33" s="31"/>
      <c r="F33" s="31"/>
      <c r="G33" s="31"/>
      <c r="H33" s="31"/>
      <c r="I33" s="31"/>
      <c r="J33" s="146">
        <f t="shared" ref="J33" si="3">AL33</f>
        <v>188.14583333333334</v>
      </c>
      <c r="K33" s="31"/>
      <c r="L33" s="31"/>
      <c r="M33" s="31"/>
      <c r="N33" s="31"/>
      <c r="O33" s="31"/>
      <c r="P33" s="31"/>
      <c r="Q33" s="146">
        <f>'1'!K32/1.2</f>
        <v>188.14583333333334</v>
      </c>
      <c r="R33" s="31"/>
      <c r="S33" s="31"/>
      <c r="T33" s="31"/>
      <c r="U33" s="31"/>
      <c r="V33" s="31"/>
      <c r="W33" s="31"/>
      <c r="X33" s="146">
        <f>'1'!P32/1.2</f>
        <v>0</v>
      </c>
      <c r="Y33" s="31"/>
      <c r="Z33" s="31"/>
      <c r="AA33" s="31"/>
      <c r="AB33" s="31"/>
      <c r="AC33" s="31"/>
      <c r="AD33" s="31"/>
      <c r="AE33" s="146">
        <f>'1'!U32/1.2</f>
        <v>0</v>
      </c>
      <c r="AF33" s="31"/>
      <c r="AG33" s="31"/>
      <c r="AH33" s="31"/>
      <c r="AI33" s="31"/>
      <c r="AJ33" s="31"/>
      <c r="AK33" s="31"/>
      <c r="AL33" s="146">
        <f>AE33+X33+Q33</f>
        <v>188.14583333333334</v>
      </c>
      <c r="AM33" s="176"/>
      <c r="AN33" s="176"/>
    </row>
    <row r="34" spans="1:40" s="35" customFormat="1" ht="19.5" customHeight="1" outlineLevel="1" x14ac:dyDescent="0.25">
      <c r="A34" s="135" t="str">
        <f>'1'!A33</f>
        <v>3.3.</v>
      </c>
      <c r="B34" s="167" t="str">
        <f>'1'!B33</f>
        <v>Омниканальная платформа (CRM)</v>
      </c>
      <c r="C34" s="135" t="str">
        <f>'1'!C33</f>
        <v>К_08</v>
      </c>
      <c r="D34" s="31"/>
      <c r="E34" s="31"/>
      <c r="F34" s="31"/>
      <c r="G34" s="31"/>
      <c r="H34" s="31"/>
      <c r="I34" s="31"/>
      <c r="J34" s="146">
        <f t="shared" ref="J34:J35" si="4">AL34</f>
        <v>8.0587221000000007</v>
      </c>
      <c r="K34" s="31"/>
      <c r="L34" s="31"/>
      <c r="M34" s="31"/>
      <c r="N34" s="31"/>
      <c r="O34" s="31"/>
      <c r="P34" s="31"/>
      <c r="Q34" s="146">
        <f>'1'!K33/1.2</f>
        <v>4.0293610500000003</v>
      </c>
      <c r="R34" s="31"/>
      <c r="S34" s="31"/>
      <c r="T34" s="31"/>
      <c r="U34" s="31"/>
      <c r="V34" s="31"/>
      <c r="W34" s="31"/>
      <c r="X34" s="146">
        <f>'1'!P33/1.2</f>
        <v>4.0293610500000003</v>
      </c>
      <c r="Y34" s="31"/>
      <c r="Z34" s="31"/>
      <c r="AA34" s="31"/>
      <c r="AB34" s="31"/>
      <c r="AC34" s="31"/>
      <c r="AD34" s="31"/>
      <c r="AE34" s="146">
        <f>'1'!U33/1.2</f>
        <v>0</v>
      </c>
      <c r="AF34" s="31"/>
      <c r="AG34" s="31"/>
      <c r="AH34" s="31"/>
      <c r="AI34" s="31"/>
      <c r="AJ34" s="31"/>
      <c r="AK34" s="31"/>
      <c r="AL34" s="146">
        <f t="shared" ref="AL34:AL35" si="5">AE34+X34+Q34</f>
        <v>8.0587221000000007</v>
      </c>
      <c r="AM34" s="168"/>
      <c r="AN34" s="168"/>
    </row>
    <row r="35" spans="1:40" s="35" customFormat="1" ht="19.5" customHeight="1" outlineLevel="1" x14ac:dyDescent="0.25">
      <c r="A35" s="135" t="str">
        <f>'1'!A34</f>
        <v>3.4.</v>
      </c>
      <c r="B35" s="167" t="str">
        <f>'1'!B34</f>
        <v xml:space="preserve">Интеграционная шина </v>
      </c>
      <c r="C35" s="135" t="str">
        <f>'1'!C34</f>
        <v>К_09</v>
      </c>
      <c r="D35" s="31"/>
      <c r="E35" s="31"/>
      <c r="F35" s="31"/>
      <c r="G35" s="31"/>
      <c r="H35" s="31"/>
      <c r="I35" s="31"/>
      <c r="J35" s="146">
        <f t="shared" si="4"/>
        <v>5.2878301647009431</v>
      </c>
      <c r="K35" s="31"/>
      <c r="L35" s="31"/>
      <c r="M35" s="31"/>
      <c r="N35" s="31"/>
      <c r="O35" s="31"/>
      <c r="P35" s="31"/>
      <c r="Q35" s="146">
        <f>'1'!K34/1.2</f>
        <v>3.3036422222222228</v>
      </c>
      <c r="R35" s="31"/>
      <c r="S35" s="31"/>
      <c r="T35" s="31"/>
      <c r="U35" s="31"/>
      <c r="V35" s="31"/>
      <c r="W35" s="31"/>
      <c r="X35" s="146">
        <f>'1'!P34/1.2</f>
        <v>1.6493547840000002</v>
      </c>
      <c r="Y35" s="31"/>
      <c r="Z35" s="31"/>
      <c r="AA35" s="31"/>
      <c r="AB35" s="31"/>
      <c r="AC35" s="31"/>
      <c r="AD35" s="31"/>
      <c r="AE35" s="146">
        <f>'1'!U34/1.2</f>
        <v>0.33483315847872008</v>
      </c>
      <c r="AF35" s="31"/>
      <c r="AG35" s="31"/>
      <c r="AH35" s="31"/>
      <c r="AI35" s="31"/>
      <c r="AJ35" s="31"/>
      <c r="AK35" s="31"/>
      <c r="AL35" s="146">
        <f t="shared" si="5"/>
        <v>5.2878301647009431</v>
      </c>
      <c r="AM35" s="168"/>
      <c r="AN35" s="168"/>
    </row>
    <row r="36" spans="1:40" s="35" customFormat="1" ht="18.75" customHeight="1" outlineLevel="1" x14ac:dyDescent="0.25">
      <c r="A36" s="135"/>
      <c r="B36" s="67"/>
      <c r="C36" s="135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163"/>
      <c r="AN36" s="124"/>
    </row>
    <row r="37" spans="1:40" s="139" customFormat="1" x14ac:dyDescent="0.25">
      <c r="A37" s="136"/>
      <c r="B37" s="137" t="str">
        <f>'1'!B36</f>
        <v>ИТОГО</v>
      </c>
      <c r="C37" s="136"/>
      <c r="D37" s="150"/>
      <c r="E37" s="150"/>
      <c r="F37" s="150"/>
      <c r="G37" s="150"/>
      <c r="H37" s="150"/>
      <c r="I37" s="150"/>
      <c r="J37" s="147">
        <f>J15+J28+J31</f>
        <v>1896.6762371703962</v>
      </c>
      <c r="K37" s="150"/>
      <c r="L37" s="150"/>
      <c r="M37" s="150"/>
      <c r="N37" s="150"/>
      <c r="O37" s="150"/>
      <c r="P37" s="150"/>
      <c r="Q37" s="147">
        <f>Q15+Q28+Q31</f>
        <v>1074.2245313766944</v>
      </c>
      <c r="R37" s="150"/>
      <c r="S37" s="150"/>
      <c r="T37" s="150"/>
      <c r="U37" s="150"/>
      <c r="V37" s="150"/>
      <c r="W37" s="150"/>
      <c r="X37" s="147">
        <f>X15+X28+X31</f>
        <v>619.34379467016879</v>
      </c>
      <c r="Y37" s="150"/>
      <c r="Z37" s="150"/>
      <c r="AA37" s="150"/>
      <c r="AB37" s="150"/>
      <c r="AC37" s="150"/>
      <c r="AD37" s="150"/>
      <c r="AE37" s="147">
        <f>AE15+AE28+AE31</f>
        <v>203.10791112353303</v>
      </c>
      <c r="AF37" s="150"/>
      <c r="AG37" s="150"/>
      <c r="AH37" s="150"/>
      <c r="AI37" s="150"/>
      <c r="AJ37" s="150"/>
      <c r="AK37" s="150"/>
      <c r="AL37" s="147">
        <f>AL15+AL28+AL31</f>
        <v>1896.6762371703962</v>
      </c>
      <c r="AM37" s="138"/>
      <c r="AN37" s="138"/>
    </row>
    <row r="39" spans="1:40" s="35" customFormat="1" ht="23.25" hidden="1" customHeight="1" outlineLevel="1" x14ac:dyDescent="0.25">
      <c r="A39" s="202" t="s">
        <v>195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163"/>
      <c r="AN39" s="78"/>
    </row>
    <row r="40" spans="1:40" s="35" customFormat="1" ht="23.25" hidden="1" customHeight="1" outlineLevel="1" x14ac:dyDescent="0.25">
      <c r="A40" s="202" t="s">
        <v>193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163"/>
      <c r="AN40" s="78"/>
    </row>
    <row r="41" spans="1:40" ht="37.5" hidden="1" customHeight="1" outlineLevel="1" x14ac:dyDescent="0.25">
      <c r="A41" s="206" t="s">
        <v>196</v>
      </c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</row>
    <row r="42" spans="1:40" ht="16.5" hidden="1" customHeight="1" outlineLevel="1" x14ac:dyDescent="0.25">
      <c r="A42" s="206" t="s">
        <v>177</v>
      </c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</row>
    <row r="43" spans="1:40" ht="19.5" hidden="1" customHeight="1" outlineLevel="1" x14ac:dyDescent="0.25">
      <c r="A43" s="206" t="s">
        <v>225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</row>
    <row r="44" spans="1:40" ht="19.5" hidden="1" customHeight="1" outlineLevel="1" x14ac:dyDescent="0.25">
      <c r="A44" s="206" t="s">
        <v>178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</row>
    <row r="45" spans="1:40" ht="38.25" hidden="1" customHeight="1" outlineLevel="1" x14ac:dyDescent="0.25">
      <c r="A45" s="232" t="s">
        <v>202</v>
      </c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</row>
    <row r="46" spans="1:40" s="35" customFormat="1" ht="21.75" customHeight="1" collapsed="1" x14ac:dyDescent="0.25">
      <c r="A46" s="160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3"/>
      <c r="AN46" s="162"/>
    </row>
    <row r="48" spans="1:40" outlineLevel="1" x14ac:dyDescent="0.25">
      <c r="B48" s="28" t="s">
        <v>296</v>
      </c>
      <c r="AH48" s="28" t="s">
        <v>298</v>
      </c>
    </row>
    <row r="49" spans="2:2" outlineLevel="1" x14ac:dyDescent="0.25">
      <c r="B49" s="162" t="s">
        <v>297</v>
      </c>
    </row>
  </sheetData>
  <mergeCells count="26">
    <mergeCell ref="A39:AL39"/>
    <mergeCell ref="A40:AL40"/>
    <mergeCell ref="AF12:AL12"/>
    <mergeCell ref="D12:J12"/>
    <mergeCell ref="A45:AL45"/>
    <mergeCell ref="A41:AL41"/>
    <mergeCell ref="A42:AL42"/>
    <mergeCell ref="A43:AL43"/>
    <mergeCell ref="A44:AL44"/>
    <mergeCell ref="A4:X4"/>
    <mergeCell ref="A5:X5"/>
    <mergeCell ref="A7:X7"/>
    <mergeCell ref="A8:X8"/>
    <mergeCell ref="A9:X9"/>
    <mergeCell ref="K10:AL10"/>
    <mergeCell ref="R11:X11"/>
    <mergeCell ref="A10:A13"/>
    <mergeCell ref="K11:Q11"/>
    <mergeCell ref="AF11:AL11"/>
    <mergeCell ref="R12:X12"/>
    <mergeCell ref="D10:J11"/>
    <mergeCell ref="C10:C13"/>
    <mergeCell ref="B10:B13"/>
    <mergeCell ref="K12:Q12"/>
    <mergeCell ref="Y11:AE11"/>
    <mergeCell ref="Y12:AE12"/>
  </mergeCells>
  <pageMargins left="0.35433070866141736" right="0.35433070866141736" top="0.39370078740157483" bottom="0.35433070866141736" header="0.31496062992125984" footer="0.15748031496062992"/>
  <pageSetup paperSize="8" scale="85" fitToWidth="2" orientation="landscape" r:id="rId1"/>
  <headerFooter differentFirst="1">
    <oddHeader>&amp;C&amp;P</oddHeader>
  </headerFooter>
  <colBreaks count="1" manualBreakCount="1">
    <brk id="24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7"/>
  <sheetViews>
    <sheetView zoomScale="90" zoomScaleNormal="90" zoomScaleSheetLayoutView="90" workbookViewId="0">
      <selection activeCell="F81" sqref="F81"/>
    </sheetView>
  </sheetViews>
  <sheetFormatPr defaultColWidth="9" defaultRowHeight="15.75" outlineLevelRow="1" x14ac:dyDescent="0.25"/>
  <cols>
    <col min="1" max="1" width="8.875" style="186" customWidth="1"/>
    <col min="2" max="2" width="60.75" style="46" customWidth="1"/>
    <col min="3" max="3" width="16.25" style="47" hidden="1" customWidth="1"/>
    <col min="4" max="4" width="16.625" style="47" customWidth="1"/>
    <col min="5" max="6" width="17.125" style="47" customWidth="1"/>
    <col min="7" max="7" width="17.75" style="47" customWidth="1"/>
    <col min="8" max="8" width="91.875" style="47" customWidth="1"/>
    <col min="9" max="9" width="157.375" style="47" customWidth="1"/>
    <col min="10" max="255" width="9" style="47"/>
    <col min="256" max="256" width="8.875" style="47" customWidth="1"/>
    <col min="257" max="257" width="72.75" style="47" customWidth="1"/>
    <col min="258" max="258" width="10.75" style="47" customWidth="1"/>
    <col min="259" max="259" width="8.625" style="47" customWidth="1"/>
    <col min="260" max="260" width="9" style="47" customWidth="1"/>
    <col min="261" max="261" width="13.375" style="47" customWidth="1"/>
    <col min="262" max="262" width="17.125" style="47" customWidth="1"/>
    <col min="263" max="263" width="13.25" style="47" customWidth="1"/>
    <col min="264" max="264" width="17.375" style="47" customWidth="1"/>
    <col min="265" max="265" width="13.125" style="47" customWidth="1"/>
    <col min="266" max="266" width="16.5" style="47" customWidth="1"/>
    <col min="267" max="267" width="13.25" style="47" customWidth="1"/>
    <col min="268" max="268" width="17.125" style="47" customWidth="1"/>
    <col min="269" max="269" width="91.875" style="47" customWidth="1"/>
    <col min="270" max="270" width="157.375" style="47" customWidth="1"/>
    <col min="271" max="511" width="9" style="47"/>
    <col min="512" max="512" width="8.875" style="47" customWidth="1"/>
    <col min="513" max="513" width="72.75" style="47" customWidth="1"/>
    <col min="514" max="514" width="10.75" style="47" customWidth="1"/>
    <col min="515" max="515" width="8.625" style="47" customWidth="1"/>
    <col min="516" max="516" width="9" style="47" customWidth="1"/>
    <col min="517" max="517" width="13.375" style="47" customWidth="1"/>
    <col min="518" max="518" width="17.125" style="47" customWidth="1"/>
    <col min="519" max="519" width="13.25" style="47" customWidth="1"/>
    <col min="520" max="520" width="17.375" style="47" customWidth="1"/>
    <col min="521" max="521" width="13.125" style="47" customWidth="1"/>
    <col min="522" max="522" width="16.5" style="47" customWidth="1"/>
    <col min="523" max="523" width="13.25" style="47" customWidth="1"/>
    <col min="524" max="524" width="17.125" style="47" customWidth="1"/>
    <col min="525" max="525" width="91.875" style="47" customWidth="1"/>
    <col min="526" max="526" width="157.375" style="47" customWidth="1"/>
    <col min="527" max="767" width="9" style="47"/>
    <col min="768" max="768" width="8.875" style="47" customWidth="1"/>
    <col min="769" max="769" width="72.75" style="47" customWidth="1"/>
    <col min="770" max="770" width="10.75" style="47" customWidth="1"/>
    <col min="771" max="771" width="8.625" style="47" customWidth="1"/>
    <col min="772" max="772" width="9" style="47" customWidth="1"/>
    <col min="773" max="773" width="13.375" style="47" customWidth="1"/>
    <col min="774" max="774" width="17.125" style="47" customWidth="1"/>
    <col min="775" max="775" width="13.25" style="47" customWidth="1"/>
    <col min="776" max="776" width="17.375" style="47" customWidth="1"/>
    <col min="777" max="777" width="13.125" style="47" customWidth="1"/>
    <col min="778" max="778" width="16.5" style="47" customWidth="1"/>
    <col min="779" max="779" width="13.25" style="47" customWidth="1"/>
    <col min="780" max="780" width="17.125" style="47" customWidth="1"/>
    <col min="781" max="781" width="91.875" style="47" customWidth="1"/>
    <col min="782" max="782" width="157.375" style="47" customWidth="1"/>
    <col min="783" max="1023" width="9" style="47"/>
    <col min="1024" max="1024" width="8.875" style="47" customWidth="1"/>
    <col min="1025" max="1025" width="72.75" style="47" customWidth="1"/>
    <col min="1026" max="1026" width="10.75" style="47" customWidth="1"/>
    <col min="1027" max="1027" width="8.625" style="47" customWidth="1"/>
    <col min="1028" max="1028" width="9" style="47" customWidth="1"/>
    <col min="1029" max="1029" width="13.375" style="47" customWidth="1"/>
    <col min="1030" max="1030" width="17.125" style="47" customWidth="1"/>
    <col min="1031" max="1031" width="13.25" style="47" customWidth="1"/>
    <col min="1032" max="1032" width="17.375" style="47" customWidth="1"/>
    <col min="1033" max="1033" width="13.125" style="47" customWidth="1"/>
    <col min="1034" max="1034" width="16.5" style="47" customWidth="1"/>
    <col min="1035" max="1035" width="13.25" style="47" customWidth="1"/>
    <col min="1036" max="1036" width="17.125" style="47" customWidth="1"/>
    <col min="1037" max="1037" width="91.875" style="47" customWidth="1"/>
    <col min="1038" max="1038" width="157.375" style="47" customWidth="1"/>
    <col min="1039" max="1279" width="9" style="47"/>
    <col min="1280" max="1280" width="8.875" style="47" customWidth="1"/>
    <col min="1281" max="1281" width="72.75" style="47" customWidth="1"/>
    <col min="1282" max="1282" width="10.75" style="47" customWidth="1"/>
    <col min="1283" max="1283" width="8.625" style="47" customWidth="1"/>
    <col min="1284" max="1284" width="9" style="47" customWidth="1"/>
    <col min="1285" max="1285" width="13.375" style="47" customWidth="1"/>
    <col min="1286" max="1286" width="17.125" style="47" customWidth="1"/>
    <col min="1287" max="1287" width="13.25" style="47" customWidth="1"/>
    <col min="1288" max="1288" width="17.375" style="47" customWidth="1"/>
    <col min="1289" max="1289" width="13.125" style="47" customWidth="1"/>
    <col min="1290" max="1290" width="16.5" style="47" customWidth="1"/>
    <col min="1291" max="1291" width="13.25" style="47" customWidth="1"/>
    <col min="1292" max="1292" width="17.125" style="47" customWidth="1"/>
    <col min="1293" max="1293" width="91.875" style="47" customWidth="1"/>
    <col min="1294" max="1294" width="157.375" style="47" customWidth="1"/>
    <col min="1295" max="1535" width="9" style="47"/>
    <col min="1536" max="1536" width="8.875" style="47" customWidth="1"/>
    <col min="1537" max="1537" width="72.75" style="47" customWidth="1"/>
    <col min="1538" max="1538" width="10.75" style="47" customWidth="1"/>
    <col min="1539" max="1539" width="8.625" style="47" customWidth="1"/>
    <col min="1540" max="1540" width="9" style="47" customWidth="1"/>
    <col min="1541" max="1541" width="13.375" style="47" customWidth="1"/>
    <col min="1542" max="1542" width="17.125" style="47" customWidth="1"/>
    <col min="1543" max="1543" width="13.25" style="47" customWidth="1"/>
    <col min="1544" max="1544" width="17.375" style="47" customWidth="1"/>
    <col min="1545" max="1545" width="13.125" style="47" customWidth="1"/>
    <col min="1546" max="1546" width="16.5" style="47" customWidth="1"/>
    <col min="1547" max="1547" width="13.25" style="47" customWidth="1"/>
    <col min="1548" max="1548" width="17.125" style="47" customWidth="1"/>
    <col min="1549" max="1549" width="91.875" style="47" customWidth="1"/>
    <col min="1550" max="1550" width="157.375" style="47" customWidth="1"/>
    <col min="1551" max="1791" width="9" style="47"/>
    <col min="1792" max="1792" width="8.875" style="47" customWidth="1"/>
    <col min="1793" max="1793" width="72.75" style="47" customWidth="1"/>
    <col min="1794" max="1794" width="10.75" style="47" customWidth="1"/>
    <col min="1795" max="1795" width="8.625" style="47" customWidth="1"/>
    <col min="1796" max="1796" width="9" style="47" customWidth="1"/>
    <col min="1797" max="1797" width="13.375" style="47" customWidth="1"/>
    <col min="1798" max="1798" width="17.125" style="47" customWidth="1"/>
    <col min="1799" max="1799" width="13.25" style="47" customWidth="1"/>
    <col min="1800" max="1800" width="17.375" style="47" customWidth="1"/>
    <col min="1801" max="1801" width="13.125" style="47" customWidth="1"/>
    <col min="1802" max="1802" width="16.5" style="47" customWidth="1"/>
    <col min="1803" max="1803" width="13.25" style="47" customWidth="1"/>
    <col min="1804" max="1804" width="17.125" style="47" customWidth="1"/>
    <col min="1805" max="1805" width="91.875" style="47" customWidth="1"/>
    <col min="1806" max="1806" width="157.375" style="47" customWidth="1"/>
    <col min="1807" max="2047" width="9" style="47"/>
    <col min="2048" max="2048" width="8.875" style="47" customWidth="1"/>
    <col min="2049" max="2049" width="72.75" style="47" customWidth="1"/>
    <col min="2050" max="2050" width="10.75" style="47" customWidth="1"/>
    <col min="2051" max="2051" width="8.625" style="47" customWidth="1"/>
    <col min="2052" max="2052" width="9" style="47" customWidth="1"/>
    <col min="2053" max="2053" width="13.375" style="47" customWidth="1"/>
    <col min="2054" max="2054" width="17.125" style="47" customWidth="1"/>
    <col min="2055" max="2055" width="13.25" style="47" customWidth="1"/>
    <col min="2056" max="2056" width="17.375" style="47" customWidth="1"/>
    <col min="2057" max="2057" width="13.125" style="47" customWidth="1"/>
    <col min="2058" max="2058" width="16.5" style="47" customWidth="1"/>
    <col min="2059" max="2059" width="13.25" style="47" customWidth="1"/>
    <col min="2060" max="2060" width="17.125" style="47" customWidth="1"/>
    <col min="2061" max="2061" width="91.875" style="47" customWidth="1"/>
    <col min="2062" max="2062" width="157.375" style="47" customWidth="1"/>
    <col min="2063" max="2303" width="9" style="47"/>
    <col min="2304" max="2304" width="8.875" style="47" customWidth="1"/>
    <col min="2305" max="2305" width="72.75" style="47" customWidth="1"/>
    <col min="2306" max="2306" width="10.75" style="47" customWidth="1"/>
    <col min="2307" max="2307" width="8.625" style="47" customWidth="1"/>
    <col min="2308" max="2308" width="9" style="47" customWidth="1"/>
    <col min="2309" max="2309" width="13.375" style="47" customWidth="1"/>
    <col min="2310" max="2310" width="17.125" style="47" customWidth="1"/>
    <col min="2311" max="2311" width="13.25" style="47" customWidth="1"/>
    <col min="2312" max="2312" width="17.375" style="47" customWidth="1"/>
    <col min="2313" max="2313" width="13.125" style="47" customWidth="1"/>
    <col min="2314" max="2314" width="16.5" style="47" customWidth="1"/>
    <col min="2315" max="2315" width="13.25" style="47" customWidth="1"/>
    <col min="2316" max="2316" width="17.125" style="47" customWidth="1"/>
    <col min="2317" max="2317" width="91.875" style="47" customWidth="1"/>
    <col min="2318" max="2318" width="157.375" style="47" customWidth="1"/>
    <col min="2319" max="2559" width="9" style="47"/>
    <col min="2560" max="2560" width="8.875" style="47" customWidth="1"/>
    <col min="2561" max="2561" width="72.75" style="47" customWidth="1"/>
    <col min="2562" max="2562" width="10.75" style="47" customWidth="1"/>
    <col min="2563" max="2563" width="8.625" style="47" customWidth="1"/>
    <col min="2564" max="2564" width="9" style="47" customWidth="1"/>
    <col min="2565" max="2565" width="13.375" style="47" customWidth="1"/>
    <col min="2566" max="2566" width="17.125" style="47" customWidth="1"/>
    <col min="2567" max="2567" width="13.25" style="47" customWidth="1"/>
    <col min="2568" max="2568" width="17.375" style="47" customWidth="1"/>
    <col min="2569" max="2569" width="13.125" style="47" customWidth="1"/>
    <col min="2570" max="2570" width="16.5" style="47" customWidth="1"/>
    <col min="2571" max="2571" width="13.25" style="47" customWidth="1"/>
    <col min="2572" max="2572" width="17.125" style="47" customWidth="1"/>
    <col min="2573" max="2573" width="91.875" style="47" customWidth="1"/>
    <col min="2574" max="2574" width="157.375" style="47" customWidth="1"/>
    <col min="2575" max="2815" width="9" style="47"/>
    <col min="2816" max="2816" width="8.875" style="47" customWidth="1"/>
    <col min="2817" max="2817" width="72.75" style="47" customWidth="1"/>
    <col min="2818" max="2818" width="10.75" style="47" customWidth="1"/>
    <col min="2819" max="2819" width="8.625" style="47" customWidth="1"/>
    <col min="2820" max="2820" width="9" style="47" customWidth="1"/>
    <col min="2821" max="2821" width="13.375" style="47" customWidth="1"/>
    <col min="2822" max="2822" width="17.125" style="47" customWidth="1"/>
    <col min="2823" max="2823" width="13.25" style="47" customWidth="1"/>
    <col min="2824" max="2824" width="17.375" style="47" customWidth="1"/>
    <col min="2825" max="2825" width="13.125" style="47" customWidth="1"/>
    <col min="2826" max="2826" width="16.5" style="47" customWidth="1"/>
    <col min="2827" max="2827" width="13.25" style="47" customWidth="1"/>
    <col min="2828" max="2828" width="17.125" style="47" customWidth="1"/>
    <col min="2829" max="2829" width="91.875" style="47" customWidth="1"/>
    <col min="2830" max="2830" width="157.375" style="47" customWidth="1"/>
    <col min="2831" max="3071" width="9" style="47"/>
    <col min="3072" max="3072" width="8.875" style="47" customWidth="1"/>
    <col min="3073" max="3073" width="72.75" style="47" customWidth="1"/>
    <col min="3074" max="3074" width="10.75" style="47" customWidth="1"/>
    <col min="3075" max="3075" width="8.625" style="47" customWidth="1"/>
    <col min="3076" max="3076" width="9" style="47" customWidth="1"/>
    <col min="3077" max="3077" width="13.375" style="47" customWidth="1"/>
    <col min="3078" max="3078" width="17.125" style="47" customWidth="1"/>
    <col min="3079" max="3079" width="13.25" style="47" customWidth="1"/>
    <col min="3080" max="3080" width="17.375" style="47" customWidth="1"/>
    <col min="3081" max="3081" width="13.125" style="47" customWidth="1"/>
    <col min="3082" max="3082" width="16.5" style="47" customWidth="1"/>
    <col min="3083" max="3083" width="13.25" style="47" customWidth="1"/>
    <col min="3084" max="3084" width="17.125" style="47" customWidth="1"/>
    <col min="3085" max="3085" width="91.875" style="47" customWidth="1"/>
    <col min="3086" max="3086" width="157.375" style="47" customWidth="1"/>
    <col min="3087" max="3327" width="9" style="47"/>
    <col min="3328" max="3328" width="8.875" style="47" customWidth="1"/>
    <col min="3329" max="3329" width="72.75" style="47" customWidth="1"/>
    <col min="3330" max="3330" width="10.75" style="47" customWidth="1"/>
    <col min="3331" max="3331" width="8.625" style="47" customWidth="1"/>
    <col min="3332" max="3332" width="9" style="47" customWidth="1"/>
    <col min="3333" max="3333" width="13.375" style="47" customWidth="1"/>
    <col min="3334" max="3334" width="17.125" style="47" customWidth="1"/>
    <col min="3335" max="3335" width="13.25" style="47" customWidth="1"/>
    <col min="3336" max="3336" width="17.375" style="47" customWidth="1"/>
    <col min="3337" max="3337" width="13.125" style="47" customWidth="1"/>
    <col min="3338" max="3338" width="16.5" style="47" customWidth="1"/>
    <col min="3339" max="3339" width="13.25" style="47" customWidth="1"/>
    <col min="3340" max="3340" width="17.125" style="47" customWidth="1"/>
    <col min="3341" max="3341" width="91.875" style="47" customWidth="1"/>
    <col min="3342" max="3342" width="157.375" style="47" customWidth="1"/>
    <col min="3343" max="3583" width="9" style="47"/>
    <col min="3584" max="3584" width="8.875" style="47" customWidth="1"/>
    <col min="3585" max="3585" width="72.75" style="47" customWidth="1"/>
    <col min="3586" max="3586" width="10.75" style="47" customWidth="1"/>
    <col min="3587" max="3587" width="8.625" style="47" customWidth="1"/>
    <col min="3588" max="3588" width="9" style="47" customWidth="1"/>
    <col min="3589" max="3589" width="13.375" style="47" customWidth="1"/>
    <col min="3590" max="3590" width="17.125" style="47" customWidth="1"/>
    <col min="3591" max="3591" width="13.25" style="47" customWidth="1"/>
    <col min="3592" max="3592" width="17.375" style="47" customWidth="1"/>
    <col min="3593" max="3593" width="13.125" style="47" customWidth="1"/>
    <col min="3594" max="3594" width="16.5" style="47" customWidth="1"/>
    <col min="3595" max="3595" width="13.25" style="47" customWidth="1"/>
    <col min="3596" max="3596" width="17.125" style="47" customWidth="1"/>
    <col min="3597" max="3597" width="91.875" style="47" customWidth="1"/>
    <col min="3598" max="3598" width="157.375" style="47" customWidth="1"/>
    <col min="3599" max="3839" width="9" style="47"/>
    <col min="3840" max="3840" width="8.875" style="47" customWidth="1"/>
    <col min="3841" max="3841" width="72.75" style="47" customWidth="1"/>
    <col min="3842" max="3842" width="10.75" style="47" customWidth="1"/>
    <col min="3843" max="3843" width="8.625" style="47" customWidth="1"/>
    <col min="3844" max="3844" width="9" style="47" customWidth="1"/>
    <col min="3845" max="3845" width="13.375" style="47" customWidth="1"/>
    <col min="3846" max="3846" width="17.125" style="47" customWidth="1"/>
    <col min="3847" max="3847" width="13.25" style="47" customWidth="1"/>
    <col min="3848" max="3848" width="17.375" style="47" customWidth="1"/>
    <col min="3849" max="3849" width="13.125" style="47" customWidth="1"/>
    <col min="3850" max="3850" width="16.5" style="47" customWidth="1"/>
    <col min="3851" max="3851" width="13.25" style="47" customWidth="1"/>
    <col min="3852" max="3852" width="17.125" style="47" customWidth="1"/>
    <col min="3853" max="3853" width="91.875" style="47" customWidth="1"/>
    <col min="3854" max="3854" width="157.375" style="47" customWidth="1"/>
    <col min="3855" max="4095" width="9" style="47"/>
    <col min="4096" max="4096" width="8.875" style="47" customWidth="1"/>
    <col min="4097" max="4097" width="72.75" style="47" customWidth="1"/>
    <col min="4098" max="4098" width="10.75" style="47" customWidth="1"/>
    <col min="4099" max="4099" width="8.625" style="47" customWidth="1"/>
    <col min="4100" max="4100" width="9" style="47" customWidth="1"/>
    <col min="4101" max="4101" width="13.375" style="47" customWidth="1"/>
    <col min="4102" max="4102" width="17.125" style="47" customWidth="1"/>
    <col min="4103" max="4103" width="13.25" style="47" customWidth="1"/>
    <col min="4104" max="4104" width="17.375" style="47" customWidth="1"/>
    <col min="4105" max="4105" width="13.125" style="47" customWidth="1"/>
    <col min="4106" max="4106" width="16.5" style="47" customWidth="1"/>
    <col min="4107" max="4107" width="13.25" style="47" customWidth="1"/>
    <col min="4108" max="4108" width="17.125" style="47" customWidth="1"/>
    <col min="4109" max="4109" width="91.875" style="47" customWidth="1"/>
    <col min="4110" max="4110" width="157.375" style="47" customWidth="1"/>
    <col min="4111" max="4351" width="9" style="47"/>
    <col min="4352" max="4352" width="8.875" style="47" customWidth="1"/>
    <col min="4353" max="4353" width="72.75" style="47" customWidth="1"/>
    <col min="4354" max="4354" width="10.75" style="47" customWidth="1"/>
    <col min="4355" max="4355" width="8.625" style="47" customWidth="1"/>
    <col min="4356" max="4356" width="9" style="47" customWidth="1"/>
    <col min="4357" max="4357" width="13.375" style="47" customWidth="1"/>
    <col min="4358" max="4358" width="17.125" style="47" customWidth="1"/>
    <col min="4359" max="4359" width="13.25" style="47" customWidth="1"/>
    <col min="4360" max="4360" width="17.375" style="47" customWidth="1"/>
    <col min="4361" max="4361" width="13.125" style="47" customWidth="1"/>
    <col min="4362" max="4362" width="16.5" style="47" customWidth="1"/>
    <col min="4363" max="4363" width="13.25" style="47" customWidth="1"/>
    <col min="4364" max="4364" width="17.125" style="47" customWidth="1"/>
    <col min="4365" max="4365" width="91.875" style="47" customWidth="1"/>
    <col min="4366" max="4366" width="157.375" style="47" customWidth="1"/>
    <col min="4367" max="4607" width="9" style="47"/>
    <col min="4608" max="4608" width="8.875" style="47" customWidth="1"/>
    <col min="4609" max="4609" width="72.75" style="47" customWidth="1"/>
    <col min="4610" max="4610" width="10.75" style="47" customWidth="1"/>
    <col min="4611" max="4611" width="8.625" style="47" customWidth="1"/>
    <col min="4612" max="4612" width="9" style="47" customWidth="1"/>
    <col min="4613" max="4613" width="13.375" style="47" customWidth="1"/>
    <col min="4614" max="4614" width="17.125" style="47" customWidth="1"/>
    <col min="4615" max="4615" width="13.25" style="47" customWidth="1"/>
    <col min="4616" max="4616" width="17.375" style="47" customWidth="1"/>
    <col min="4617" max="4617" width="13.125" style="47" customWidth="1"/>
    <col min="4618" max="4618" width="16.5" style="47" customWidth="1"/>
    <col min="4619" max="4619" width="13.25" style="47" customWidth="1"/>
    <col min="4620" max="4620" width="17.125" style="47" customWidth="1"/>
    <col min="4621" max="4621" width="91.875" style="47" customWidth="1"/>
    <col min="4622" max="4622" width="157.375" style="47" customWidth="1"/>
    <col min="4623" max="4863" width="9" style="47"/>
    <col min="4864" max="4864" width="8.875" style="47" customWidth="1"/>
    <col min="4865" max="4865" width="72.75" style="47" customWidth="1"/>
    <col min="4866" max="4866" width="10.75" style="47" customWidth="1"/>
    <col min="4867" max="4867" width="8.625" style="47" customWidth="1"/>
    <col min="4868" max="4868" width="9" style="47" customWidth="1"/>
    <col min="4869" max="4869" width="13.375" style="47" customWidth="1"/>
    <col min="4870" max="4870" width="17.125" style="47" customWidth="1"/>
    <col min="4871" max="4871" width="13.25" style="47" customWidth="1"/>
    <col min="4872" max="4872" width="17.375" style="47" customWidth="1"/>
    <col min="4873" max="4873" width="13.125" style="47" customWidth="1"/>
    <col min="4874" max="4874" width="16.5" style="47" customWidth="1"/>
    <col min="4875" max="4875" width="13.25" style="47" customWidth="1"/>
    <col min="4876" max="4876" width="17.125" style="47" customWidth="1"/>
    <col min="4877" max="4877" width="91.875" style="47" customWidth="1"/>
    <col min="4878" max="4878" width="157.375" style="47" customWidth="1"/>
    <col min="4879" max="5119" width="9" style="47"/>
    <col min="5120" max="5120" width="8.875" style="47" customWidth="1"/>
    <col min="5121" max="5121" width="72.75" style="47" customWidth="1"/>
    <col min="5122" max="5122" width="10.75" style="47" customWidth="1"/>
    <col min="5123" max="5123" width="8.625" style="47" customWidth="1"/>
    <col min="5124" max="5124" width="9" style="47" customWidth="1"/>
    <col min="5125" max="5125" width="13.375" style="47" customWidth="1"/>
    <col min="5126" max="5126" width="17.125" style="47" customWidth="1"/>
    <col min="5127" max="5127" width="13.25" style="47" customWidth="1"/>
    <col min="5128" max="5128" width="17.375" style="47" customWidth="1"/>
    <col min="5129" max="5129" width="13.125" style="47" customWidth="1"/>
    <col min="5130" max="5130" width="16.5" style="47" customWidth="1"/>
    <col min="5131" max="5131" width="13.25" style="47" customWidth="1"/>
    <col min="5132" max="5132" width="17.125" style="47" customWidth="1"/>
    <col min="5133" max="5133" width="91.875" style="47" customWidth="1"/>
    <col min="5134" max="5134" width="157.375" style="47" customWidth="1"/>
    <col min="5135" max="5375" width="9" style="47"/>
    <col min="5376" max="5376" width="8.875" style="47" customWidth="1"/>
    <col min="5377" max="5377" width="72.75" style="47" customWidth="1"/>
    <col min="5378" max="5378" width="10.75" style="47" customWidth="1"/>
    <col min="5379" max="5379" width="8.625" style="47" customWidth="1"/>
    <col min="5380" max="5380" width="9" style="47" customWidth="1"/>
    <col min="5381" max="5381" width="13.375" style="47" customWidth="1"/>
    <col min="5382" max="5382" width="17.125" style="47" customWidth="1"/>
    <col min="5383" max="5383" width="13.25" style="47" customWidth="1"/>
    <col min="5384" max="5384" width="17.375" style="47" customWidth="1"/>
    <col min="5385" max="5385" width="13.125" style="47" customWidth="1"/>
    <col min="5386" max="5386" width="16.5" style="47" customWidth="1"/>
    <col min="5387" max="5387" width="13.25" style="47" customWidth="1"/>
    <col min="5388" max="5388" width="17.125" style="47" customWidth="1"/>
    <col min="5389" max="5389" width="91.875" style="47" customWidth="1"/>
    <col min="5390" max="5390" width="157.375" style="47" customWidth="1"/>
    <col min="5391" max="5631" width="9" style="47"/>
    <col min="5632" max="5632" width="8.875" style="47" customWidth="1"/>
    <col min="5633" max="5633" width="72.75" style="47" customWidth="1"/>
    <col min="5634" max="5634" width="10.75" style="47" customWidth="1"/>
    <col min="5635" max="5635" width="8.625" style="47" customWidth="1"/>
    <col min="5636" max="5636" width="9" style="47" customWidth="1"/>
    <col min="5637" max="5637" width="13.375" style="47" customWidth="1"/>
    <col min="5638" max="5638" width="17.125" style="47" customWidth="1"/>
    <col min="5639" max="5639" width="13.25" style="47" customWidth="1"/>
    <col min="5640" max="5640" width="17.375" style="47" customWidth="1"/>
    <col min="5641" max="5641" width="13.125" style="47" customWidth="1"/>
    <col min="5642" max="5642" width="16.5" style="47" customWidth="1"/>
    <col min="5643" max="5643" width="13.25" style="47" customWidth="1"/>
    <col min="5644" max="5644" width="17.125" style="47" customWidth="1"/>
    <col min="5645" max="5645" width="91.875" style="47" customWidth="1"/>
    <col min="5646" max="5646" width="157.375" style="47" customWidth="1"/>
    <col min="5647" max="5887" width="9" style="47"/>
    <col min="5888" max="5888" width="8.875" style="47" customWidth="1"/>
    <col min="5889" max="5889" width="72.75" style="47" customWidth="1"/>
    <col min="5890" max="5890" width="10.75" style="47" customWidth="1"/>
    <col min="5891" max="5891" width="8.625" style="47" customWidth="1"/>
    <col min="5892" max="5892" width="9" style="47" customWidth="1"/>
    <col min="5893" max="5893" width="13.375" style="47" customWidth="1"/>
    <col min="5894" max="5894" width="17.125" style="47" customWidth="1"/>
    <col min="5895" max="5895" width="13.25" style="47" customWidth="1"/>
    <col min="5896" max="5896" width="17.375" style="47" customWidth="1"/>
    <col min="5897" max="5897" width="13.125" style="47" customWidth="1"/>
    <col min="5898" max="5898" width="16.5" style="47" customWidth="1"/>
    <col min="5899" max="5899" width="13.25" style="47" customWidth="1"/>
    <col min="5900" max="5900" width="17.125" style="47" customWidth="1"/>
    <col min="5901" max="5901" width="91.875" style="47" customWidth="1"/>
    <col min="5902" max="5902" width="157.375" style="47" customWidth="1"/>
    <col min="5903" max="6143" width="9" style="47"/>
    <col min="6144" max="6144" width="8.875" style="47" customWidth="1"/>
    <col min="6145" max="6145" width="72.75" style="47" customWidth="1"/>
    <col min="6146" max="6146" width="10.75" style="47" customWidth="1"/>
    <col min="6147" max="6147" width="8.625" style="47" customWidth="1"/>
    <col min="6148" max="6148" width="9" style="47" customWidth="1"/>
    <col min="6149" max="6149" width="13.375" style="47" customWidth="1"/>
    <col min="6150" max="6150" width="17.125" style="47" customWidth="1"/>
    <col min="6151" max="6151" width="13.25" style="47" customWidth="1"/>
    <col min="6152" max="6152" width="17.375" style="47" customWidth="1"/>
    <col min="6153" max="6153" width="13.125" style="47" customWidth="1"/>
    <col min="6154" max="6154" width="16.5" style="47" customWidth="1"/>
    <col min="6155" max="6155" width="13.25" style="47" customWidth="1"/>
    <col min="6156" max="6156" width="17.125" style="47" customWidth="1"/>
    <col min="6157" max="6157" width="91.875" style="47" customWidth="1"/>
    <col min="6158" max="6158" width="157.375" style="47" customWidth="1"/>
    <col min="6159" max="6399" width="9" style="47"/>
    <col min="6400" max="6400" width="8.875" style="47" customWidth="1"/>
    <col min="6401" max="6401" width="72.75" style="47" customWidth="1"/>
    <col min="6402" max="6402" width="10.75" style="47" customWidth="1"/>
    <col min="6403" max="6403" width="8.625" style="47" customWidth="1"/>
    <col min="6404" max="6404" width="9" style="47" customWidth="1"/>
    <col min="6405" max="6405" width="13.375" style="47" customWidth="1"/>
    <col min="6406" max="6406" width="17.125" style="47" customWidth="1"/>
    <col min="6407" max="6407" width="13.25" style="47" customWidth="1"/>
    <col min="6408" max="6408" width="17.375" style="47" customWidth="1"/>
    <col min="6409" max="6409" width="13.125" style="47" customWidth="1"/>
    <col min="6410" max="6410" width="16.5" style="47" customWidth="1"/>
    <col min="6411" max="6411" width="13.25" style="47" customWidth="1"/>
    <col min="6412" max="6412" width="17.125" style="47" customWidth="1"/>
    <col min="6413" max="6413" width="91.875" style="47" customWidth="1"/>
    <col min="6414" max="6414" width="157.375" style="47" customWidth="1"/>
    <col min="6415" max="6655" width="9" style="47"/>
    <col min="6656" max="6656" width="8.875" style="47" customWidth="1"/>
    <col min="6657" max="6657" width="72.75" style="47" customWidth="1"/>
    <col min="6658" max="6658" width="10.75" style="47" customWidth="1"/>
    <col min="6659" max="6659" width="8.625" style="47" customWidth="1"/>
    <col min="6660" max="6660" width="9" style="47" customWidth="1"/>
    <col min="6661" max="6661" width="13.375" style="47" customWidth="1"/>
    <col min="6662" max="6662" width="17.125" style="47" customWidth="1"/>
    <col min="6663" max="6663" width="13.25" style="47" customWidth="1"/>
    <col min="6664" max="6664" width="17.375" style="47" customWidth="1"/>
    <col min="6665" max="6665" width="13.125" style="47" customWidth="1"/>
    <col min="6666" max="6666" width="16.5" style="47" customWidth="1"/>
    <col min="6667" max="6667" width="13.25" style="47" customWidth="1"/>
    <col min="6668" max="6668" width="17.125" style="47" customWidth="1"/>
    <col min="6669" max="6669" width="91.875" style="47" customWidth="1"/>
    <col min="6670" max="6670" width="157.375" style="47" customWidth="1"/>
    <col min="6671" max="6911" width="9" style="47"/>
    <col min="6912" max="6912" width="8.875" style="47" customWidth="1"/>
    <col min="6913" max="6913" width="72.75" style="47" customWidth="1"/>
    <col min="6914" max="6914" width="10.75" style="47" customWidth="1"/>
    <col min="6915" max="6915" width="8.625" style="47" customWidth="1"/>
    <col min="6916" max="6916" width="9" style="47" customWidth="1"/>
    <col min="6917" max="6917" width="13.375" style="47" customWidth="1"/>
    <col min="6918" max="6918" width="17.125" style="47" customWidth="1"/>
    <col min="6919" max="6919" width="13.25" style="47" customWidth="1"/>
    <col min="6920" max="6920" width="17.375" style="47" customWidth="1"/>
    <col min="6921" max="6921" width="13.125" style="47" customWidth="1"/>
    <col min="6922" max="6922" width="16.5" style="47" customWidth="1"/>
    <col min="6923" max="6923" width="13.25" style="47" customWidth="1"/>
    <col min="6924" max="6924" width="17.125" style="47" customWidth="1"/>
    <col min="6925" max="6925" width="91.875" style="47" customWidth="1"/>
    <col min="6926" max="6926" width="157.375" style="47" customWidth="1"/>
    <col min="6927" max="7167" width="9" style="47"/>
    <col min="7168" max="7168" width="8.875" style="47" customWidth="1"/>
    <col min="7169" max="7169" width="72.75" style="47" customWidth="1"/>
    <col min="7170" max="7170" width="10.75" style="47" customWidth="1"/>
    <col min="7171" max="7171" width="8.625" style="47" customWidth="1"/>
    <col min="7172" max="7172" width="9" style="47" customWidth="1"/>
    <col min="7173" max="7173" width="13.375" style="47" customWidth="1"/>
    <col min="7174" max="7174" width="17.125" style="47" customWidth="1"/>
    <col min="7175" max="7175" width="13.25" style="47" customWidth="1"/>
    <col min="7176" max="7176" width="17.375" style="47" customWidth="1"/>
    <col min="7177" max="7177" width="13.125" style="47" customWidth="1"/>
    <col min="7178" max="7178" width="16.5" style="47" customWidth="1"/>
    <col min="7179" max="7179" width="13.25" style="47" customWidth="1"/>
    <col min="7180" max="7180" width="17.125" style="47" customWidth="1"/>
    <col min="7181" max="7181" width="91.875" style="47" customWidth="1"/>
    <col min="7182" max="7182" width="157.375" style="47" customWidth="1"/>
    <col min="7183" max="7423" width="9" style="47"/>
    <col min="7424" max="7424" width="8.875" style="47" customWidth="1"/>
    <col min="7425" max="7425" width="72.75" style="47" customWidth="1"/>
    <col min="7426" max="7426" width="10.75" style="47" customWidth="1"/>
    <col min="7427" max="7427" width="8.625" style="47" customWidth="1"/>
    <col min="7428" max="7428" width="9" style="47" customWidth="1"/>
    <col min="7429" max="7429" width="13.375" style="47" customWidth="1"/>
    <col min="7430" max="7430" width="17.125" style="47" customWidth="1"/>
    <col min="7431" max="7431" width="13.25" style="47" customWidth="1"/>
    <col min="7432" max="7432" width="17.375" style="47" customWidth="1"/>
    <col min="7433" max="7433" width="13.125" style="47" customWidth="1"/>
    <col min="7434" max="7434" width="16.5" style="47" customWidth="1"/>
    <col min="7435" max="7435" width="13.25" style="47" customWidth="1"/>
    <col min="7436" max="7436" width="17.125" style="47" customWidth="1"/>
    <col min="7437" max="7437" width="91.875" style="47" customWidth="1"/>
    <col min="7438" max="7438" width="157.375" style="47" customWidth="1"/>
    <col min="7439" max="7679" width="9" style="47"/>
    <col min="7680" max="7680" width="8.875" style="47" customWidth="1"/>
    <col min="7681" max="7681" width="72.75" style="47" customWidth="1"/>
    <col min="7682" max="7682" width="10.75" style="47" customWidth="1"/>
    <col min="7683" max="7683" width="8.625" style="47" customWidth="1"/>
    <col min="7684" max="7684" width="9" style="47" customWidth="1"/>
    <col min="7685" max="7685" width="13.375" style="47" customWidth="1"/>
    <col min="7686" max="7686" width="17.125" style="47" customWidth="1"/>
    <col min="7687" max="7687" width="13.25" style="47" customWidth="1"/>
    <col min="7688" max="7688" width="17.375" style="47" customWidth="1"/>
    <col min="7689" max="7689" width="13.125" style="47" customWidth="1"/>
    <col min="7690" max="7690" width="16.5" style="47" customWidth="1"/>
    <col min="7691" max="7691" width="13.25" style="47" customWidth="1"/>
    <col min="7692" max="7692" width="17.125" style="47" customWidth="1"/>
    <col min="7693" max="7693" width="91.875" style="47" customWidth="1"/>
    <col min="7694" max="7694" width="157.375" style="47" customWidth="1"/>
    <col min="7695" max="7935" width="9" style="47"/>
    <col min="7936" max="7936" width="8.875" style="47" customWidth="1"/>
    <col min="7937" max="7937" width="72.75" style="47" customWidth="1"/>
    <col min="7938" max="7938" width="10.75" style="47" customWidth="1"/>
    <col min="7939" max="7939" width="8.625" style="47" customWidth="1"/>
    <col min="7940" max="7940" width="9" style="47" customWidth="1"/>
    <col min="7941" max="7941" width="13.375" style="47" customWidth="1"/>
    <col min="7942" max="7942" width="17.125" style="47" customWidth="1"/>
    <col min="7943" max="7943" width="13.25" style="47" customWidth="1"/>
    <col min="7944" max="7944" width="17.375" style="47" customWidth="1"/>
    <col min="7945" max="7945" width="13.125" style="47" customWidth="1"/>
    <col min="7946" max="7946" width="16.5" style="47" customWidth="1"/>
    <col min="7947" max="7947" width="13.25" style="47" customWidth="1"/>
    <col min="7948" max="7948" width="17.125" style="47" customWidth="1"/>
    <col min="7949" max="7949" width="91.875" style="47" customWidth="1"/>
    <col min="7950" max="7950" width="157.375" style="47" customWidth="1"/>
    <col min="7951" max="8191" width="9" style="47"/>
    <col min="8192" max="8192" width="8.875" style="47" customWidth="1"/>
    <col min="8193" max="8193" width="72.75" style="47" customWidth="1"/>
    <col min="8194" max="8194" width="10.75" style="47" customWidth="1"/>
    <col min="8195" max="8195" width="8.625" style="47" customWidth="1"/>
    <col min="8196" max="8196" width="9" style="47" customWidth="1"/>
    <col min="8197" max="8197" width="13.375" style="47" customWidth="1"/>
    <col min="8198" max="8198" width="17.125" style="47" customWidth="1"/>
    <col min="8199" max="8199" width="13.25" style="47" customWidth="1"/>
    <col min="8200" max="8200" width="17.375" style="47" customWidth="1"/>
    <col min="8201" max="8201" width="13.125" style="47" customWidth="1"/>
    <col min="8202" max="8202" width="16.5" style="47" customWidth="1"/>
    <col min="8203" max="8203" width="13.25" style="47" customWidth="1"/>
    <col min="8204" max="8204" width="17.125" style="47" customWidth="1"/>
    <col min="8205" max="8205" width="91.875" style="47" customWidth="1"/>
    <col min="8206" max="8206" width="157.375" style="47" customWidth="1"/>
    <col min="8207" max="8447" width="9" style="47"/>
    <col min="8448" max="8448" width="8.875" style="47" customWidth="1"/>
    <col min="8449" max="8449" width="72.75" style="47" customWidth="1"/>
    <col min="8450" max="8450" width="10.75" style="47" customWidth="1"/>
    <col min="8451" max="8451" width="8.625" style="47" customWidth="1"/>
    <col min="8452" max="8452" width="9" style="47" customWidth="1"/>
    <col min="8453" max="8453" width="13.375" style="47" customWidth="1"/>
    <col min="8454" max="8454" width="17.125" style="47" customWidth="1"/>
    <col min="8455" max="8455" width="13.25" style="47" customWidth="1"/>
    <col min="8456" max="8456" width="17.375" style="47" customWidth="1"/>
    <col min="8457" max="8457" width="13.125" style="47" customWidth="1"/>
    <col min="8458" max="8458" width="16.5" style="47" customWidth="1"/>
    <col min="8459" max="8459" width="13.25" style="47" customWidth="1"/>
    <col min="8460" max="8460" width="17.125" style="47" customWidth="1"/>
    <col min="8461" max="8461" width="91.875" style="47" customWidth="1"/>
    <col min="8462" max="8462" width="157.375" style="47" customWidth="1"/>
    <col min="8463" max="8703" width="9" style="47"/>
    <col min="8704" max="8704" width="8.875" style="47" customWidth="1"/>
    <col min="8705" max="8705" width="72.75" style="47" customWidth="1"/>
    <col min="8706" max="8706" width="10.75" style="47" customWidth="1"/>
    <col min="8707" max="8707" width="8.625" style="47" customWidth="1"/>
    <col min="8708" max="8708" width="9" style="47" customWidth="1"/>
    <col min="8709" max="8709" width="13.375" style="47" customWidth="1"/>
    <col min="8710" max="8710" width="17.125" style="47" customWidth="1"/>
    <col min="8711" max="8711" width="13.25" style="47" customWidth="1"/>
    <col min="8712" max="8712" width="17.375" style="47" customWidth="1"/>
    <col min="8713" max="8713" width="13.125" style="47" customWidth="1"/>
    <col min="8714" max="8714" width="16.5" style="47" customWidth="1"/>
    <col min="8715" max="8715" width="13.25" style="47" customWidth="1"/>
    <col min="8716" max="8716" width="17.125" style="47" customWidth="1"/>
    <col min="8717" max="8717" width="91.875" style="47" customWidth="1"/>
    <col min="8718" max="8718" width="157.375" style="47" customWidth="1"/>
    <col min="8719" max="8959" width="9" style="47"/>
    <col min="8960" max="8960" width="8.875" style="47" customWidth="1"/>
    <col min="8961" max="8961" width="72.75" style="47" customWidth="1"/>
    <col min="8962" max="8962" width="10.75" style="47" customWidth="1"/>
    <col min="8963" max="8963" width="8.625" style="47" customWidth="1"/>
    <col min="8964" max="8964" width="9" style="47" customWidth="1"/>
    <col min="8965" max="8965" width="13.375" style="47" customWidth="1"/>
    <col min="8966" max="8966" width="17.125" style="47" customWidth="1"/>
    <col min="8967" max="8967" width="13.25" style="47" customWidth="1"/>
    <col min="8968" max="8968" width="17.375" style="47" customWidth="1"/>
    <col min="8969" max="8969" width="13.125" style="47" customWidth="1"/>
    <col min="8970" max="8970" width="16.5" style="47" customWidth="1"/>
    <col min="8971" max="8971" width="13.25" style="47" customWidth="1"/>
    <col min="8972" max="8972" width="17.125" style="47" customWidth="1"/>
    <col min="8973" max="8973" width="91.875" style="47" customWidth="1"/>
    <col min="8974" max="8974" width="157.375" style="47" customWidth="1"/>
    <col min="8975" max="9215" width="9" style="47"/>
    <col min="9216" max="9216" width="8.875" style="47" customWidth="1"/>
    <col min="9217" max="9217" width="72.75" style="47" customWidth="1"/>
    <col min="9218" max="9218" width="10.75" style="47" customWidth="1"/>
    <col min="9219" max="9219" width="8.625" style="47" customWidth="1"/>
    <col min="9220" max="9220" width="9" style="47" customWidth="1"/>
    <col min="9221" max="9221" width="13.375" style="47" customWidth="1"/>
    <col min="9222" max="9222" width="17.125" style="47" customWidth="1"/>
    <col min="9223" max="9223" width="13.25" style="47" customWidth="1"/>
    <col min="9224" max="9224" width="17.375" style="47" customWidth="1"/>
    <col min="9225" max="9225" width="13.125" style="47" customWidth="1"/>
    <col min="9226" max="9226" width="16.5" style="47" customWidth="1"/>
    <col min="9227" max="9227" width="13.25" style="47" customWidth="1"/>
    <col min="9228" max="9228" width="17.125" style="47" customWidth="1"/>
    <col min="9229" max="9229" width="91.875" style="47" customWidth="1"/>
    <col min="9230" max="9230" width="157.375" style="47" customWidth="1"/>
    <col min="9231" max="9471" width="9" style="47"/>
    <col min="9472" max="9472" width="8.875" style="47" customWidth="1"/>
    <col min="9473" max="9473" width="72.75" style="47" customWidth="1"/>
    <col min="9474" max="9474" width="10.75" style="47" customWidth="1"/>
    <col min="9475" max="9475" width="8.625" style="47" customWidth="1"/>
    <col min="9476" max="9476" width="9" style="47" customWidth="1"/>
    <col min="9477" max="9477" width="13.375" style="47" customWidth="1"/>
    <col min="9478" max="9478" width="17.125" style="47" customWidth="1"/>
    <col min="9479" max="9479" width="13.25" style="47" customWidth="1"/>
    <col min="9480" max="9480" width="17.375" style="47" customWidth="1"/>
    <col min="9481" max="9481" width="13.125" style="47" customWidth="1"/>
    <col min="9482" max="9482" width="16.5" style="47" customWidth="1"/>
    <col min="9483" max="9483" width="13.25" style="47" customWidth="1"/>
    <col min="9484" max="9484" width="17.125" style="47" customWidth="1"/>
    <col min="9485" max="9485" width="91.875" style="47" customWidth="1"/>
    <col min="9486" max="9486" width="157.375" style="47" customWidth="1"/>
    <col min="9487" max="9727" width="9" style="47"/>
    <col min="9728" max="9728" width="8.875" style="47" customWidth="1"/>
    <col min="9729" max="9729" width="72.75" style="47" customWidth="1"/>
    <col min="9730" max="9730" width="10.75" style="47" customWidth="1"/>
    <col min="9731" max="9731" width="8.625" style="47" customWidth="1"/>
    <col min="9732" max="9732" width="9" style="47" customWidth="1"/>
    <col min="9733" max="9733" width="13.375" style="47" customWidth="1"/>
    <col min="9734" max="9734" width="17.125" style="47" customWidth="1"/>
    <col min="9735" max="9735" width="13.25" style="47" customWidth="1"/>
    <col min="9736" max="9736" width="17.375" style="47" customWidth="1"/>
    <col min="9737" max="9737" width="13.125" style="47" customWidth="1"/>
    <col min="9738" max="9738" width="16.5" style="47" customWidth="1"/>
    <col min="9739" max="9739" width="13.25" style="47" customWidth="1"/>
    <col min="9740" max="9740" width="17.125" style="47" customWidth="1"/>
    <col min="9741" max="9741" width="91.875" style="47" customWidth="1"/>
    <col min="9742" max="9742" width="157.375" style="47" customWidth="1"/>
    <col min="9743" max="9983" width="9" style="47"/>
    <col min="9984" max="9984" width="8.875" style="47" customWidth="1"/>
    <col min="9985" max="9985" width="72.75" style="47" customWidth="1"/>
    <col min="9986" max="9986" width="10.75" style="47" customWidth="1"/>
    <col min="9987" max="9987" width="8.625" style="47" customWidth="1"/>
    <col min="9988" max="9988" width="9" style="47" customWidth="1"/>
    <col min="9989" max="9989" width="13.375" style="47" customWidth="1"/>
    <col min="9990" max="9990" width="17.125" style="47" customWidth="1"/>
    <col min="9991" max="9991" width="13.25" style="47" customWidth="1"/>
    <col min="9992" max="9992" width="17.375" style="47" customWidth="1"/>
    <col min="9993" max="9993" width="13.125" style="47" customWidth="1"/>
    <col min="9994" max="9994" width="16.5" style="47" customWidth="1"/>
    <col min="9995" max="9995" width="13.25" style="47" customWidth="1"/>
    <col min="9996" max="9996" width="17.125" style="47" customWidth="1"/>
    <col min="9997" max="9997" width="91.875" style="47" customWidth="1"/>
    <col min="9998" max="9998" width="157.375" style="47" customWidth="1"/>
    <col min="9999" max="10239" width="9" style="47"/>
    <col min="10240" max="10240" width="8.875" style="47" customWidth="1"/>
    <col min="10241" max="10241" width="72.75" style="47" customWidth="1"/>
    <col min="10242" max="10242" width="10.75" style="47" customWidth="1"/>
    <col min="10243" max="10243" width="8.625" style="47" customWidth="1"/>
    <col min="10244" max="10244" width="9" style="47" customWidth="1"/>
    <col min="10245" max="10245" width="13.375" style="47" customWidth="1"/>
    <col min="10246" max="10246" width="17.125" style="47" customWidth="1"/>
    <col min="10247" max="10247" width="13.25" style="47" customWidth="1"/>
    <col min="10248" max="10248" width="17.375" style="47" customWidth="1"/>
    <col min="10249" max="10249" width="13.125" style="47" customWidth="1"/>
    <col min="10250" max="10250" width="16.5" style="47" customWidth="1"/>
    <col min="10251" max="10251" width="13.25" style="47" customWidth="1"/>
    <col min="10252" max="10252" width="17.125" style="47" customWidth="1"/>
    <col min="10253" max="10253" width="91.875" style="47" customWidth="1"/>
    <col min="10254" max="10254" width="157.375" style="47" customWidth="1"/>
    <col min="10255" max="10495" width="9" style="47"/>
    <col min="10496" max="10496" width="8.875" style="47" customWidth="1"/>
    <col min="10497" max="10497" width="72.75" style="47" customWidth="1"/>
    <col min="10498" max="10498" width="10.75" style="47" customWidth="1"/>
    <col min="10499" max="10499" width="8.625" style="47" customWidth="1"/>
    <col min="10500" max="10500" width="9" style="47" customWidth="1"/>
    <col min="10501" max="10501" width="13.375" style="47" customWidth="1"/>
    <col min="10502" max="10502" width="17.125" style="47" customWidth="1"/>
    <col min="10503" max="10503" width="13.25" style="47" customWidth="1"/>
    <col min="10504" max="10504" width="17.375" style="47" customWidth="1"/>
    <col min="10505" max="10505" width="13.125" style="47" customWidth="1"/>
    <col min="10506" max="10506" width="16.5" style="47" customWidth="1"/>
    <col min="10507" max="10507" width="13.25" style="47" customWidth="1"/>
    <col min="10508" max="10508" width="17.125" style="47" customWidth="1"/>
    <col min="10509" max="10509" width="91.875" style="47" customWidth="1"/>
    <col min="10510" max="10510" width="157.375" style="47" customWidth="1"/>
    <col min="10511" max="10751" width="9" style="47"/>
    <col min="10752" max="10752" width="8.875" style="47" customWidth="1"/>
    <col min="10753" max="10753" width="72.75" style="47" customWidth="1"/>
    <col min="10754" max="10754" width="10.75" style="47" customWidth="1"/>
    <col min="10755" max="10755" width="8.625" style="47" customWidth="1"/>
    <col min="10756" max="10756" width="9" style="47" customWidth="1"/>
    <col min="10757" max="10757" width="13.375" style="47" customWidth="1"/>
    <col min="10758" max="10758" width="17.125" style="47" customWidth="1"/>
    <col min="10759" max="10759" width="13.25" style="47" customWidth="1"/>
    <col min="10760" max="10760" width="17.375" style="47" customWidth="1"/>
    <col min="10761" max="10761" width="13.125" style="47" customWidth="1"/>
    <col min="10762" max="10762" width="16.5" style="47" customWidth="1"/>
    <col min="10763" max="10763" width="13.25" style="47" customWidth="1"/>
    <col min="10764" max="10764" width="17.125" style="47" customWidth="1"/>
    <col min="10765" max="10765" width="91.875" style="47" customWidth="1"/>
    <col min="10766" max="10766" width="157.375" style="47" customWidth="1"/>
    <col min="10767" max="11007" width="9" style="47"/>
    <col min="11008" max="11008" width="8.875" style="47" customWidth="1"/>
    <col min="11009" max="11009" width="72.75" style="47" customWidth="1"/>
    <col min="11010" max="11010" width="10.75" style="47" customWidth="1"/>
    <col min="11011" max="11011" width="8.625" style="47" customWidth="1"/>
    <col min="11012" max="11012" width="9" style="47" customWidth="1"/>
    <col min="11013" max="11013" width="13.375" style="47" customWidth="1"/>
    <col min="11014" max="11014" width="17.125" style="47" customWidth="1"/>
    <col min="11015" max="11015" width="13.25" style="47" customWidth="1"/>
    <col min="11016" max="11016" width="17.375" style="47" customWidth="1"/>
    <col min="11017" max="11017" width="13.125" style="47" customWidth="1"/>
    <col min="11018" max="11018" width="16.5" style="47" customWidth="1"/>
    <col min="11019" max="11019" width="13.25" style="47" customWidth="1"/>
    <col min="11020" max="11020" width="17.125" style="47" customWidth="1"/>
    <col min="11021" max="11021" width="91.875" style="47" customWidth="1"/>
    <col min="11022" max="11022" width="157.375" style="47" customWidth="1"/>
    <col min="11023" max="11263" width="9" style="47"/>
    <col min="11264" max="11264" width="8.875" style="47" customWidth="1"/>
    <col min="11265" max="11265" width="72.75" style="47" customWidth="1"/>
    <col min="11266" max="11266" width="10.75" style="47" customWidth="1"/>
    <col min="11267" max="11267" width="8.625" style="47" customWidth="1"/>
    <col min="11268" max="11268" width="9" style="47" customWidth="1"/>
    <col min="11269" max="11269" width="13.375" style="47" customWidth="1"/>
    <col min="11270" max="11270" width="17.125" style="47" customWidth="1"/>
    <col min="11271" max="11271" width="13.25" style="47" customWidth="1"/>
    <col min="11272" max="11272" width="17.375" style="47" customWidth="1"/>
    <col min="11273" max="11273" width="13.125" style="47" customWidth="1"/>
    <col min="11274" max="11274" width="16.5" style="47" customWidth="1"/>
    <col min="11275" max="11275" width="13.25" style="47" customWidth="1"/>
    <col min="11276" max="11276" width="17.125" style="47" customWidth="1"/>
    <col min="11277" max="11277" width="91.875" style="47" customWidth="1"/>
    <col min="11278" max="11278" width="157.375" style="47" customWidth="1"/>
    <col min="11279" max="11519" width="9" style="47"/>
    <col min="11520" max="11520" width="8.875" style="47" customWidth="1"/>
    <col min="11521" max="11521" width="72.75" style="47" customWidth="1"/>
    <col min="11522" max="11522" width="10.75" style="47" customWidth="1"/>
    <col min="11523" max="11523" width="8.625" style="47" customWidth="1"/>
    <col min="11524" max="11524" width="9" style="47" customWidth="1"/>
    <col min="11525" max="11525" width="13.375" style="47" customWidth="1"/>
    <col min="11526" max="11526" width="17.125" style="47" customWidth="1"/>
    <col min="11527" max="11527" width="13.25" style="47" customWidth="1"/>
    <col min="11528" max="11528" width="17.375" style="47" customWidth="1"/>
    <col min="11529" max="11529" width="13.125" style="47" customWidth="1"/>
    <col min="11530" max="11530" width="16.5" style="47" customWidth="1"/>
    <col min="11531" max="11531" width="13.25" style="47" customWidth="1"/>
    <col min="11532" max="11532" width="17.125" style="47" customWidth="1"/>
    <col min="11533" max="11533" width="91.875" style="47" customWidth="1"/>
    <col min="11534" max="11534" width="157.375" style="47" customWidth="1"/>
    <col min="11535" max="11775" width="9" style="47"/>
    <col min="11776" max="11776" width="8.875" style="47" customWidth="1"/>
    <col min="11777" max="11777" width="72.75" style="47" customWidth="1"/>
    <col min="11778" max="11778" width="10.75" style="47" customWidth="1"/>
    <col min="11779" max="11779" width="8.625" style="47" customWidth="1"/>
    <col min="11780" max="11780" width="9" style="47" customWidth="1"/>
    <col min="11781" max="11781" width="13.375" style="47" customWidth="1"/>
    <col min="11782" max="11782" width="17.125" style="47" customWidth="1"/>
    <col min="11783" max="11783" width="13.25" style="47" customWidth="1"/>
    <col min="11784" max="11784" width="17.375" style="47" customWidth="1"/>
    <col min="11785" max="11785" width="13.125" style="47" customWidth="1"/>
    <col min="11786" max="11786" width="16.5" style="47" customWidth="1"/>
    <col min="11787" max="11787" width="13.25" style="47" customWidth="1"/>
    <col min="11788" max="11788" width="17.125" style="47" customWidth="1"/>
    <col min="11789" max="11789" width="91.875" style="47" customWidth="1"/>
    <col min="11790" max="11790" width="157.375" style="47" customWidth="1"/>
    <col min="11791" max="12031" width="9" style="47"/>
    <col min="12032" max="12032" width="8.875" style="47" customWidth="1"/>
    <col min="12033" max="12033" width="72.75" style="47" customWidth="1"/>
    <col min="12034" max="12034" width="10.75" style="47" customWidth="1"/>
    <col min="12035" max="12035" width="8.625" style="47" customWidth="1"/>
    <col min="12036" max="12036" width="9" style="47" customWidth="1"/>
    <col min="12037" max="12037" width="13.375" style="47" customWidth="1"/>
    <col min="12038" max="12038" width="17.125" style="47" customWidth="1"/>
    <col min="12039" max="12039" width="13.25" style="47" customWidth="1"/>
    <col min="12040" max="12040" width="17.375" style="47" customWidth="1"/>
    <col min="12041" max="12041" width="13.125" style="47" customWidth="1"/>
    <col min="12042" max="12042" width="16.5" style="47" customWidth="1"/>
    <col min="12043" max="12043" width="13.25" style="47" customWidth="1"/>
    <col min="12044" max="12044" width="17.125" style="47" customWidth="1"/>
    <col min="12045" max="12045" width="91.875" style="47" customWidth="1"/>
    <col min="12046" max="12046" width="157.375" style="47" customWidth="1"/>
    <col min="12047" max="12287" width="9" style="47"/>
    <col min="12288" max="12288" width="8.875" style="47" customWidth="1"/>
    <col min="12289" max="12289" width="72.75" style="47" customWidth="1"/>
    <col min="12290" max="12290" width="10.75" style="47" customWidth="1"/>
    <col min="12291" max="12291" width="8.625" style="47" customWidth="1"/>
    <col min="12292" max="12292" width="9" style="47" customWidth="1"/>
    <col min="12293" max="12293" width="13.375" style="47" customWidth="1"/>
    <col min="12294" max="12294" width="17.125" style="47" customWidth="1"/>
    <col min="12295" max="12295" width="13.25" style="47" customWidth="1"/>
    <col min="12296" max="12296" width="17.375" style="47" customWidth="1"/>
    <col min="12297" max="12297" width="13.125" style="47" customWidth="1"/>
    <col min="12298" max="12298" width="16.5" style="47" customWidth="1"/>
    <col min="12299" max="12299" width="13.25" style="47" customWidth="1"/>
    <col min="12300" max="12300" width="17.125" style="47" customWidth="1"/>
    <col min="12301" max="12301" width="91.875" style="47" customWidth="1"/>
    <col min="12302" max="12302" width="157.375" style="47" customWidth="1"/>
    <col min="12303" max="12543" width="9" style="47"/>
    <col min="12544" max="12544" width="8.875" style="47" customWidth="1"/>
    <col min="12545" max="12545" width="72.75" style="47" customWidth="1"/>
    <col min="12546" max="12546" width="10.75" style="47" customWidth="1"/>
    <col min="12547" max="12547" width="8.625" style="47" customWidth="1"/>
    <col min="12548" max="12548" width="9" style="47" customWidth="1"/>
    <col min="12549" max="12549" width="13.375" style="47" customWidth="1"/>
    <col min="12550" max="12550" width="17.125" style="47" customWidth="1"/>
    <col min="12551" max="12551" width="13.25" style="47" customWidth="1"/>
    <col min="12552" max="12552" width="17.375" style="47" customWidth="1"/>
    <col min="12553" max="12553" width="13.125" style="47" customWidth="1"/>
    <col min="12554" max="12554" width="16.5" style="47" customWidth="1"/>
    <col min="12555" max="12555" width="13.25" style="47" customWidth="1"/>
    <col min="12556" max="12556" width="17.125" style="47" customWidth="1"/>
    <col min="12557" max="12557" width="91.875" style="47" customWidth="1"/>
    <col min="12558" max="12558" width="157.375" style="47" customWidth="1"/>
    <col min="12559" max="12799" width="9" style="47"/>
    <col min="12800" max="12800" width="8.875" style="47" customWidth="1"/>
    <col min="12801" max="12801" width="72.75" style="47" customWidth="1"/>
    <col min="12802" max="12802" width="10.75" style="47" customWidth="1"/>
    <col min="12803" max="12803" width="8.625" style="47" customWidth="1"/>
    <col min="12804" max="12804" width="9" style="47" customWidth="1"/>
    <col min="12805" max="12805" width="13.375" style="47" customWidth="1"/>
    <col min="12806" max="12806" width="17.125" style="47" customWidth="1"/>
    <col min="12807" max="12807" width="13.25" style="47" customWidth="1"/>
    <col min="12808" max="12808" width="17.375" style="47" customWidth="1"/>
    <col min="12809" max="12809" width="13.125" style="47" customWidth="1"/>
    <col min="12810" max="12810" width="16.5" style="47" customWidth="1"/>
    <col min="12811" max="12811" width="13.25" style="47" customWidth="1"/>
    <col min="12812" max="12812" width="17.125" style="47" customWidth="1"/>
    <col min="12813" max="12813" width="91.875" style="47" customWidth="1"/>
    <col min="12814" max="12814" width="157.375" style="47" customWidth="1"/>
    <col min="12815" max="13055" width="9" style="47"/>
    <col min="13056" max="13056" width="8.875" style="47" customWidth="1"/>
    <col min="13057" max="13057" width="72.75" style="47" customWidth="1"/>
    <col min="13058" max="13058" width="10.75" style="47" customWidth="1"/>
    <col min="13059" max="13059" width="8.625" style="47" customWidth="1"/>
    <col min="13060" max="13060" width="9" style="47" customWidth="1"/>
    <col min="13061" max="13061" width="13.375" style="47" customWidth="1"/>
    <col min="13062" max="13062" width="17.125" style="47" customWidth="1"/>
    <col min="13063" max="13063" width="13.25" style="47" customWidth="1"/>
    <col min="13064" max="13064" width="17.375" style="47" customWidth="1"/>
    <col min="13065" max="13065" width="13.125" style="47" customWidth="1"/>
    <col min="13066" max="13066" width="16.5" style="47" customWidth="1"/>
    <col min="13067" max="13067" width="13.25" style="47" customWidth="1"/>
    <col min="13068" max="13068" width="17.125" style="47" customWidth="1"/>
    <col min="13069" max="13069" width="91.875" style="47" customWidth="1"/>
    <col min="13070" max="13070" width="157.375" style="47" customWidth="1"/>
    <col min="13071" max="13311" width="9" style="47"/>
    <col min="13312" max="13312" width="8.875" style="47" customWidth="1"/>
    <col min="13313" max="13313" width="72.75" style="47" customWidth="1"/>
    <col min="13314" max="13314" width="10.75" style="47" customWidth="1"/>
    <col min="13315" max="13315" width="8.625" style="47" customWidth="1"/>
    <col min="13316" max="13316" width="9" style="47" customWidth="1"/>
    <col min="13317" max="13317" width="13.375" style="47" customWidth="1"/>
    <col min="13318" max="13318" width="17.125" style="47" customWidth="1"/>
    <col min="13319" max="13319" width="13.25" style="47" customWidth="1"/>
    <col min="13320" max="13320" width="17.375" style="47" customWidth="1"/>
    <col min="13321" max="13321" width="13.125" style="47" customWidth="1"/>
    <col min="13322" max="13322" width="16.5" style="47" customWidth="1"/>
    <col min="13323" max="13323" width="13.25" style="47" customWidth="1"/>
    <col min="13324" max="13324" width="17.125" style="47" customWidth="1"/>
    <col min="13325" max="13325" width="91.875" style="47" customWidth="1"/>
    <col min="13326" max="13326" width="157.375" style="47" customWidth="1"/>
    <col min="13327" max="13567" width="9" style="47"/>
    <col min="13568" max="13568" width="8.875" style="47" customWidth="1"/>
    <col min="13569" max="13569" width="72.75" style="47" customWidth="1"/>
    <col min="13570" max="13570" width="10.75" style="47" customWidth="1"/>
    <col min="13571" max="13571" width="8.625" style="47" customWidth="1"/>
    <col min="13572" max="13572" width="9" style="47" customWidth="1"/>
    <col min="13573" max="13573" width="13.375" style="47" customWidth="1"/>
    <col min="13574" max="13574" width="17.125" style="47" customWidth="1"/>
    <col min="13575" max="13575" width="13.25" style="47" customWidth="1"/>
    <col min="13576" max="13576" width="17.375" style="47" customWidth="1"/>
    <col min="13577" max="13577" width="13.125" style="47" customWidth="1"/>
    <col min="13578" max="13578" width="16.5" style="47" customWidth="1"/>
    <col min="13579" max="13579" width="13.25" style="47" customWidth="1"/>
    <col min="13580" max="13580" width="17.125" style="47" customWidth="1"/>
    <col min="13581" max="13581" width="91.875" style="47" customWidth="1"/>
    <col min="13582" max="13582" width="157.375" style="47" customWidth="1"/>
    <col min="13583" max="13823" width="9" style="47"/>
    <col min="13824" max="13824" width="8.875" style="47" customWidth="1"/>
    <col min="13825" max="13825" width="72.75" style="47" customWidth="1"/>
    <col min="13826" max="13826" width="10.75" style="47" customWidth="1"/>
    <col min="13827" max="13827" width="8.625" style="47" customWidth="1"/>
    <col min="13828" max="13828" width="9" style="47" customWidth="1"/>
    <col min="13829" max="13829" width="13.375" style="47" customWidth="1"/>
    <col min="13830" max="13830" width="17.125" style="47" customWidth="1"/>
    <col min="13831" max="13831" width="13.25" style="47" customWidth="1"/>
    <col min="13832" max="13832" width="17.375" style="47" customWidth="1"/>
    <col min="13833" max="13833" width="13.125" style="47" customWidth="1"/>
    <col min="13834" max="13834" width="16.5" style="47" customWidth="1"/>
    <col min="13835" max="13835" width="13.25" style="47" customWidth="1"/>
    <col min="13836" max="13836" width="17.125" style="47" customWidth="1"/>
    <col min="13837" max="13837" width="91.875" style="47" customWidth="1"/>
    <col min="13838" max="13838" width="157.375" style="47" customWidth="1"/>
    <col min="13839" max="14079" width="9" style="47"/>
    <col min="14080" max="14080" width="8.875" style="47" customWidth="1"/>
    <col min="14081" max="14081" width="72.75" style="47" customWidth="1"/>
    <col min="14082" max="14082" width="10.75" style="47" customWidth="1"/>
    <col min="14083" max="14083" width="8.625" style="47" customWidth="1"/>
    <col min="14084" max="14084" width="9" style="47" customWidth="1"/>
    <col min="14085" max="14085" width="13.375" style="47" customWidth="1"/>
    <col min="14086" max="14086" width="17.125" style="47" customWidth="1"/>
    <col min="14087" max="14087" width="13.25" style="47" customWidth="1"/>
    <col min="14088" max="14088" width="17.375" style="47" customWidth="1"/>
    <col min="14089" max="14089" width="13.125" style="47" customWidth="1"/>
    <col min="14090" max="14090" width="16.5" style="47" customWidth="1"/>
    <col min="14091" max="14091" width="13.25" style="47" customWidth="1"/>
    <col min="14092" max="14092" width="17.125" style="47" customWidth="1"/>
    <col min="14093" max="14093" width="91.875" style="47" customWidth="1"/>
    <col min="14094" max="14094" width="157.375" style="47" customWidth="1"/>
    <col min="14095" max="14335" width="9" style="47"/>
    <col min="14336" max="14336" width="8.875" style="47" customWidth="1"/>
    <col min="14337" max="14337" width="72.75" style="47" customWidth="1"/>
    <col min="14338" max="14338" width="10.75" style="47" customWidth="1"/>
    <col min="14339" max="14339" width="8.625" style="47" customWidth="1"/>
    <col min="14340" max="14340" width="9" style="47" customWidth="1"/>
    <col min="14341" max="14341" width="13.375" style="47" customWidth="1"/>
    <col min="14342" max="14342" width="17.125" style="47" customWidth="1"/>
    <col min="14343" max="14343" width="13.25" style="47" customWidth="1"/>
    <col min="14344" max="14344" width="17.375" style="47" customWidth="1"/>
    <col min="14345" max="14345" width="13.125" style="47" customWidth="1"/>
    <col min="14346" max="14346" width="16.5" style="47" customWidth="1"/>
    <col min="14347" max="14347" width="13.25" style="47" customWidth="1"/>
    <col min="14348" max="14348" width="17.125" style="47" customWidth="1"/>
    <col min="14349" max="14349" width="91.875" style="47" customWidth="1"/>
    <col min="14350" max="14350" width="157.375" style="47" customWidth="1"/>
    <col min="14351" max="14591" width="9" style="47"/>
    <col min="14592" max="14592" width="8.875" style="47" customWidth="1"/>
    <col min="14593" max="14593" width="72.75" style="47" customWidth="1"/>
    <col min="14594" max="14594" width="10.75" style="47" customWidth="1"/>
    <col min="14595" max="14595" width="8.625" style="47" customWidth="1"/>
    <col min="14596" max="14596" width="9" style="47" customWidth="1"/>
    <col min="14597" max="14597" width="13.375" style="47" customWidth="1"/>
    <col min="14598" max="14598" width="17.125" style="47" customWidth="1"/>
    <col min="14599" max="14599" width="13.25" style="47" customWidth="1"/>
    <col min="14600" max="14600" width="17.375" style="47" customWidth="1"/>
    <col min="14601" max="14601" width="13.125" style="47" customWidth="1"/>
    <col min="14602" max="14602" width="16.5" style="47" customWidth="1"/>
    <col min="14603" max="14603" width="13.25" style="47" customWidth="1"/>
    <col min="14604" max="14604" width="17.125" style="47" customWidth="1"/>
    <col min="14605" max="14605" width="91.875" style="47" customWidth="1"/>
    <col min="14606" max="14606" width="157.375" style="47" customWidth="1"/>
    <col min="14607" max="14847" width="9" style="47"/>
    <col min="14848" max="14848" width="8.875" style="47" customWidth="1"/>
    <col min="14849" max="14849" width="72.75" style="47" customWidth="1"/>
    <col min="14850" max="14850" width="10.75" style="47" customWidth="1"/>
    <col min="14851" max="14851" width="8.625" style="47" customWidth="1"/>
    <col min="14852" max="14852" width="9" style="47" customWidth="1"/>
    <col min="14853" max="14853" width="13.375" style="47" customWidth="1"/>
    <col min="14854" max="14854" width="17.125" style="47" customWidth="1"/>
    <col min="14855" max="14855" width="13.25" style="47" customWidth="1"/>
    <col min="14856" max="14856" width="17.375" style="47" customWidth="1"/>
    <col min="14857" max="14857" width="13.125" style="47" customWidth="1"/>
    <col min="14858" max="14858" width="16.5" style="47" customWidth="1"/>
    <col min="14859" max="14859" width="13.25" style="47" customWidth="1"/>
    <col min="14860" max="14860" width="17.125" style="47" customWidth="1"/>
    <col min="14861" max="14861" width="91.875" style="47" customWidth="1"/>
    <col min="14862" max="14862" width="157.375" style="47" customWidth="1"/>
    <col min="14863" max="15103" width="9" style="47"/>
    <col min="15104" max="15104" width="8.875" style="47" customWidth="1"/>
    <col min="15105" max="15105" width="72.75" style="47" customWidth="1"/>
    <col min="15106" max="15106" width="10.75" style="47" customWidth="1"/>
    <col min="15107" max="15107" width="8.625" style="47" customWidth="1"/>
    <col min="15108" max="15108" width="9" style="47" customWidth="1"/>
    <col min="15109" max="15109" width="13.375" style="47" customWidth="1"/>
    <col min="15110" max="15110" width="17.125" style="47" customWidth="1"/>
    <col min="15111" max="15111" width="13.25" style="47" customWidth="1"/>
    <col min="15112" max="15112" width="17.375" style="47" customWidth="1"/>
    <col min="15113" max="15113" width="13.125" style="47" customWidth="1"/>
    <col min="15114" max="15114" width="16.5" style="47" customWidth="1"/>
    <col min="15115" max="15115" width="13.25" style="47" customWidth="1"/>
    <col min="15116" max="15116" width="17.125" style="47" customWidth="1"/>
    <col min="15117" max="15117" width="91.875" style="47" customWidth="1"/>
    <col min="15118" max="15118" width="157.375" style="47" customWidth="1"/>
    <col min="15119" max="15359" width="9" style="47"/>
    <col min="15360" max="15360" width="8.875" style="47" customWidth="1"/>
    <col min="15361" max="15361" width="72.75" style="47" customWidth="1"/>
    <col min="15362" max="15362" width="10.75" style="47" customWidth="1"/>
    <col min="15363" max="15363" width="8.625" style="47" customWidth="1"/>
    <col min="15364" max="15364" width="9" style="47" customWidth="1"/>
    <col min="15365" max="15365" width="13.375" style="47" customWidth="1"/>
    <col min="15366" max="15366" width="17.125" style="47" customWidth="1"/>
    <col min="15367" max="15367" width="13.25" style="47" customWidth="1"/>
    <col min="15368" max="15368" width="17.375" style="47" customWidth="1"/>
    <col min="15369" max="15369" width="13.125" style="47" customWidth="1"/>
    <col min="15370" max="15370" width="16.5" style="47" customWidth="1"/>
    <col min="15371" max="15371" width="13.25" style="47" customWidth="1"/>
    <col min="15372" max="15372" width="17.125" style="47" customWidth="1"/>
    <col min="15373" max="15373" width="91.875" style="47" customWidth="1"/>
    <col min="15374" max="15374" width="157.375" style="47" customWidth="1"/>
    <col min="15375" max="15615" width="9" style="47"/>
    <col min="15616" max="15616" width="8.875" style="47" customWidth="1"/>
    <col min="15617" max="15617" width="72.75" style="47" customWidth="1"/>
    <col min="15618" max="15618" width="10.75" style="47" customWidth="1"/>
    <col min="15619" max="15619" width="8.625" style="47" customWidth="1"/>
    <col min="15620" max="15620" width="9" style="47" customWidth="1"/>
    <col min="15621" max="15621" width="13.375" style="47" customWidth="1"/>
    <col min="15622" max="15622" width="17.125" style="47" customWidth="1"/>
    <col min="15623" max="15623" width="13.25" style="47" customWidth="1"/>
    <col min="15624" max="15624" width="17.375" style="47" customWidth="1"/>
    <col min="15625" max="15625" width="13.125" style="47" customWidth="1"/>
    <col min="15626" max="15626" width="16.5" style="47" customWidth="1"/>
    <col min="15627" max="15627" width="13.25" style="47" customWidth="1"/>
    <col min="15628" max="15628" width="17.125" style="47" customWidth="1"/>
    <col min="15629" max="15629" width="91.875" style="47" customWidth="1"/>
    <col min="15630" max="15630" width="157.375" style="47" customWidth="1"/>
    <col min="15631" max="15871" width="9" style="47"/>
    <col min="15872" max="15872" width="8.875" style="47" customWidth="1"/>
    <col min="15873" max="15873" width="72.75" style="47" customWidth="1"/>
    <col min="15874" max="15874" width="10.75" style="47" customWidth="1"/>
    <col min="15875" max="15875" width="8.625" style="47" customWidth="1"/>
    <col min="15876" max="15876" width="9" style="47" customWidth="1"/>
    <col min="15877" max="15877" width="13.375" style="47" customWidth="1"/>
    <col min="15878" max="15878" width="17.125" style="47" customWidth="1"/>
    <col min="15879" max="15879" width="13.25" style="47" customWidth="1"/>
    <col min="15880" max="15880" width="17.375" style="47" customWidth="1"/>
    <col min="15881" max="15881" width="13.125" style="47" customWidth="1"/>
    <col min="15882" max="15882" width="16.5" style="47" customWidth="1"/>
    <col min="15883" max="15883" width="13.25" style="47" customWidth="1"/>
    <col min="15884" max="15884" width="17.125" style="47" customWidth="1"/>
    <col min="15885" max="15885" width="91.875" style="47" customWidth="1"/>
    <col min="15886" max="15886" width="157.375" style="47" customWidth="1"/>
    <col min="15887" max="16127" width="9" style="47"/>
    <col min="16128" max="16128" width="8.875" style="47" customWidth="1"/>
    <col min="16129" max="16129" width="72.75" style="47" customWidth="1"/>
    <col min="16130" max="16130" width="10.75" style="47" customWidth="1"/>
    <col min="16131" max="16131" width="8.625" style="47" customWidth="1"/>
    <col min="16132" max="16132" width="9" style="47" customWidth="1"/>
    <col min="16133" max="16133" width="13.375" style="47" customWidth="1"/>
    <col min="16134" max="16134" width="17.125" style="47" customWidth="1"/>
    <col min="16135" max="16135" width="13.25" style="47" customWidth="1"/>
    <col min="16136" max="16136" width="17.375" style="47" customWidth="1"/>
    <col min="16137" max="16137" width="13.125" style="47" customWidth="1"/>
    <col min="16138" max="16138" width="16.5" style="47" customWidth="1"/>
    <col min="16139" max="16139" width="13.25" style="47" customWidth="1"/>
    <col min="16140" max="16140" width="17.125" style="47" customWidth="1"/>
    <col min="16141" max="16141" width="91.875" style="47" customWidth="1"/>
    <col min="16142" max="16142" width="157.375" style="47" customWidth="1"/>
    <col min="16143" max="16384" width="9" style="47"/>
  </cols>
  <sheetData>
    <row r="1" spans="1:51" ht="22.5" x14ac:dyDescent="0.25">
      <c r="A1" s="35"/>
      <c r="B1" s="35"/>
      <c r="C1" s="35"/>
      <c r="D1" s="35"/>
      <c r="E1" s="35"/>
      <c r="F1" s="35"/>
      <c r="G1" s="51" t="s">
        <v>192</v>
      </c>
      <c r="I1" s="35"/>
      <c r="J1" s="35"/>
      <c r="K1" s="35"/>
      <c r="L1" s="35"/>
      <c r="M1" s="35"/>
      <c r="N1" s="35"/>
      <c r="O1" s="35"/>
      <c r="P1" s="185"/>
      <c r="Q1" s="185"/>
      <c r="R1" s="185"/>
      <c r="S1" s="185"/>
      <c r="T1" s="185"/>
      <c r="U1" s="185"/>
      <c r="V1" s="35"/>
      <c r="W1" s="185"/>
      <c r="X1" s="185"/>
      <c r="Y1" s="18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S1" s="35"/>
      <c r="AT1" s="35"/>
      <c r="AU1" s="35"/>
      <c r="AV1" s="35"/>
      <c r="AW1" s="35"/>
      <c r="AX1" s="35"/>
      <c r="AY1" s="35"/>
    </row>
    <row r="2" spans="1:51" ht="22.5" x14ac:dyDescent="0.3">
      <c r="A2" s="35"/>
      <c r="B2" s="35"/>
      <c r="C2" s="35"/>
      <c r="D2" s="35"/>
      <c r="E2" s="35"/>
      <c r="F2" s="35"/>
      <c r="G2" s="52" t="s">
        <v>194</v>
      </c>
      <c r="I2" s="35"/>
      <c r="J2" s="35"/>
      <c r="K2" s="35"/>
      <c r="L2" s="35"/>
      <c r="M2" s="35"/>
      <c r="N2" s="35"/>
      <c r="O2" s="35"/>
      <c r="P2" s="185"/>
      <c r="Q2" s="185"/>
      <c r="R2" s="185"/>
      <c r="S2" s="185"/>
      <c r="T2" s="185"/>
      <c r="U2" s="185"/>
      <c r="V2" s="35"/>
      <c r="W2" s="185"/>
      <c r="X2" s="185"/>
      <c r="Y2" s="18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S2" s="35"/>
      <c r="AT2" s="35"/>
      <c r="AU2" s="35"/>
      <c r="AV2" s="35"/>
      <c r="AW2" s="35"/>
      <c r="AX2" s="35"/>
      <c r="AY2" s="35"/>
    </row>
    <row r="3" spans="1:51" ht="18.75" x14ac:dyDescent="0.3">
      <c r="A3" s="35"/>
      <c r="B3" s="35"/>
      <c r="C3" s="35"/>
      <c r="D3" s="35"/>
      <c r="E3" s="35"/>
      <c r="F3" s="35"/>
      <c r="G3" s="52"/>
      <c r="I3" s="35"/>
      <c r="J3" s="35"/>
      <c r="K3" s="35"/>
      <c r="L3" s="35"/>
      <c r="M3" s="35"/>
      <c r="N3" s="35"/>
      <c r="O3" s="35"/>
      <c r="P3" s="185"/>
      <c r="Q3" s="185"/>
      <c r="R3" s="185"/>
      <c r="S3" s="185"/>
      <c r="T3" s="185"/>
      <c r="U3" s="185"/>
      <c r="V3" s="35"/>
      <c r="W3" s="185"/>
      <c r="X3" s="185"/>
      <c r="Y3" s="18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S3" s="35"/>
      <c r="AT3" s="35"/>
      <c r="AU3" s="35"/>
      <c r="AV3" s="35"/>
      <c r="AW3" s="35"/>
      <c r="AX3" s="35"/>
      <c r="AY3" s="35"/>
    </row>
    <row r="4" spans="1:51" ht="18.75" x14ac:dyDescent="0.3">
      <c r="A4" s="35"/>
      <c r="B4" s="35"/>
      <c r="C4" s="35"/>
      <c r="D4" s="35"/>
      <c r="E4" s="35"/>
      <c r="F4" s="35"/>
      <c r="G4" s="6"/>
      <c r="I4" s="35"/>
      <c r="J4" s="35"/>
      <c r="K4" s="35"/>
      <c r="L4" s="35"/>
      <c r="M4" s="35"/>
      <c r="N4" s="35"/>
      <c r="O4" s="35"/>
      <c r="P4" s="185"/>
      <c r="Q4" s="185"/>
      <c r="R4" s="185"/>
      <c r="S4" s="185"/>
      <c r="T4" s="185"/>
      <c r="U4" s="185"/>
      <c r="V4" s="35"/>
      <c r="W4" s="185"/>
      <c r="X4" s="185"/>
      <c r="Y4" s="18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S4" s="35"/>
      <c r="AT4" s="35"/>
      <c r="AU4" s="35"/>
      <c r="AV4" s="35"/>
      <c r="AW4" s="35"/>
      <c r="AX4" s="35"/>
      <c r="AY4" s="35"/>
    </row>
    <row r="5" spans="1:51" ht="20.25" customHeight="1" x14ac:dyDescent="0.25">
      <c r="A5" s="240" t="s">
        <v>117</v>
      </c>
      <c r="B5" s="240"/>
      <c r="C5" s="240"/>
      <c r="D5" s="240"/>
      <c r="E5" s="240"/>
      <c r="F5" s="240"/>
      <c r="G5" s="240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187"/>
      <c r="AX5" s="187"/>
      <c r="AY5" s="187"/>
    </row>
    <row r="6" spans="1:51" ht="15.75" customHeight="1" x14ac:dyDescent="0.25">
      <c r="A6" s="241" t="s">
        <v>219</v>
      </c>
      <c r="B6" s="241"/>
      <c r="C6" s="241"/>
      <c r="D6" s="241"/>
      <c r="E6" s="241"/>
      <c r="F6" s="241"/>
      <c r="G6" s="241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35"/>
      <c r="AT6" s="35"/>
      <c r="AU6" s="35"/>
      <c r="AV6" s="35"/>
      <c r="AW6" s="35"/>
      <c r="AX6" s="35"/>
      <c r="AY6" s="35"/>
    </row>
    <row r="7" spans="1:51" ht="24.75" customHeight="1" x14ac:dyDescent="0.25">
      <c r="A7" s="242" t="s">
        <v>233</v>
      </c>
      <c r="B7" s="242"/>
      <c r="C7" s="242"/>
      <c r="D7" s="242"/>
      <c r="E7" s="242"/>
      <c r="F7" s="242"/>
      <c r="G7" s="242"/>
    </row>
    <row r="8" spans="1:51" ht="7.5" customHeight="1" x14ac:dyDescent="0.25">
      <c r="A8" s="243"/>
      <c r="B8" s="243"/>
      <c r="C8" s="243"/>
      <c r="D8" s="243"/>
      <c r="E8" s="243"/>
      <c r="F8" s="243"/>
      <c r="G8" s="243"/>
    </row>
    <row r="9" spans="1:51" x14ac:dyDescent="0.25">
      <c r="A9" s="244" t="s">
        <v>123</v>
      </c>
      <c r="B9" s="244"/>
      <c r="C9" s="244"/>
      <c r="D9" s="244"/>
      <c r="E9" s="244"/>
      <c r="F9" s="244"/>
      <c r="G9" s="244"/>
    </row>
    <row r="10" spans="1:51" ht="15.75" customHeight="1" x14ac:dyDescent="0.25">
      <c r="A10" s="234"/>
      <c r="B10" s="234"/>
      <c r="C10" s="234"/>
      <c r="D10" s="234"/>
      <c r="E10" s="234"/>
      <c r="F10" s="234"/>
      <c r="G10" s="234"/>
    </row>
    <row r="11" spans="1:51" ht="18" customHeight="1" x14ac:dyDescent="0.25">
      <c r="A11" s="242" t="s">
        <v>270</v>
      </c>
      <c r="B11" s="242"/>
      <c r="C11" s="242"/>
      <c r="D11" s="242"/>
      <c r="E11" s="242"/>
      <c r="F11" s="242"/>
      <c r="G11" s="242"/>
      <c r="L11" s="46" t="s">
        <v>234</v>
      </c>
      <c r="Q11" s="46" t="s">
        <v>235</v>
      </c>
      <c r="V11" s="46" t="s">
        <v>236</v>
      </c>
      <c r="AA11" s="46" t="s">
        <v>237</v>
      </c>
      <c r="AF11" s="46" t="s">
        <v>238</v>
      </c>
    </row>
    <row r="12" spans="1:51" x14ac:dyDescent="0.25">
      <c r="A12" s="237" t="s">
        <v>162</v>
      </c>
      <c r="B12" s="237"/>
      <c r="C12" s="237"/>
      <c r="D12" s="237"/>
      <c r="E12" s="237"/>
      <c r="F12" s="237"/>
      <c r="G12" s="237"/>
    </row>
    <row r="13" spans="1:51" x14ac:dyDescent="0.25">
      <c r="A13" s="47"/>
      <c r="B13" s="47"/>
      <c r="G13" s="84" t="s">
        <v>163</v>
      </c>
      <c r="AA13" s="108">
        <v>42675</v>
      </c>
      <c r="AB13" s="108">
        <v>43040</v>
      </c>
      <c r="AC13" s="108">
        <v>43405</v>
      </c>
      <c r="AD13" s="108">
        <v>43770</v>
      </c>
      <c r="AE13" s="108">
        <v>44136</v>
      </c>
    </row>
    <row r="14" spans="1:51" x14ac:dyDescent="0.25">
      <c r="A14" s="238" t="s">
        <v>271</v>
      </c>
      <c r="B14" s="239" t="s">
        <v>272</v>
      </c>
      <c r="C14" s="148" t="s">
        <v>249</v>
      </c>
      <c r="D14" s="148" t="s">
        <v>250</v>
      </c>
      <c r="E14" s="148" t="s">
        <v>309</v>
      </c>
      <c r="F14" s="148" t="s">
        <v>359</v>
      </c>
      <c r="G14" s="148" t="s">
        <v>273</v>
      </c>
      <c r="AA14" s="108"/>
      <c r="AB14" s="108"/>
      <c r="AC14" s="108"/>
      <c r="AD14" s="108"/>
      <c r="AE14" s="108"/>
    </row>
    <row r="15" spans="1:51" ht="44.25" customHeight="1" x14ac:dyDescent="0.25">
      <c r="A15" s="238"/>
      <c r="B15" s="239"/>
      <c r="C15" s="188" t="s">
        <v>113</v>
      </c>
      <c r="D15" s="148" t="s">
        <v>113</v>
      </c>
      <c r="E15" s="148" t="s">
        <v>113</v>
      </c>
      <c r="F15" s="148" t="s">
        <v>113</v>
      </c>
      <c r="G15" s="148" t="s">
        <v>10</v>
      </c>
    </row>
    <row r="16" spans="1:51" x14ac:dyDescent="0.25">
      <c r="A16" s="85">
        <v>1</v>
      </c>
      <c r="B16" s="86">
        <v>2</v>
      </c>
      <c r="C16" s="85" t="s">
        <v>184</v>
      </c>
      <c r="D16" s="85" t="s">
        <v>185</v>
      </c>
      <c r="E16" s="85" t="s">
        <v>186</v>
      </c>
      <c r="F16" s="85" t="s">
        <v>248</v>
      </c>
      <c r="G16" s="85" t="s">
        <v>187</v>
      </c>
    </row>
    <row r="17" spans="1:7" s="149" customFormat="1" ht="30.75" customHeight="1" x14ac:dyDescent="0.25">
      <c r="A17" s="235" t="s">
        <v>143</v>
      </c>
      <c r="B17" s="235"/>
      <c r="C17" s="153" t="e">
        <f>C18</f>
        <v>#REF!</v>
      </c>
      <c r="D17" s="153">
        <f t="shared" ref="D17:G17" si="0">D18</f>
        <v>1289.0694376520335</v>
      </c>
      <c r="E17" s="153">
        <f t="shared" si="0"/>
        <v>743.21255360420253</v>
      </c>
      <c r="F17" s="153">
        <f t="shared" si="0"/>
        <v>243.72949334823963</v>
      </c>
      <c r="G17" s="153">
        <f t="shared" si="0"/>
        <v>2276.0114846044753</v>
      </c>
    </row>
    <row r="18" spans="1:7" x14ac:dyDescent="0.25">
      <c r="A18" s="87" t="s">
        <v>129</v>
      </c>
      <c r="B18" s="80" t="s">
        <v>190</v>
      </c>
      <c r="C18" s="152" t="e">
        <f>C19+C29+C39+C40</f>
        <v>#REF!</v>
      </c>
      <c r="D18" s="152">
        <f t="shared" ref="D18:F18" si="1">D19+D29+D39+D40</f>
        <v>1289.0694376520335</v>
      </c>
      <c r="E18" s="152">
        <f t="shared" si="1"/>
        <v>743.21255360420253</v>
      </c>
      <c r="F18" s="152">
        <f t="shared" si="1"/>
        <v>243.72949334823963</v>
      </c>
      <c r="G18" s="154">
        <f>D18+E18+F18</f>
        <v>2276.0114846044753</v>
      </c>
    </row>
    <row r="19" spans="1:7" x14ac:dyDescent="0.25">
      <c r="A19" s="87" t="s">
        <v>130</v>
      </c>
      <c r="B19" s="81" t="s">
        <v>144</v>
      </c>
      <c r="C19" s="152"/>
      <c r="D19" s="152">
        <f>D20+D24+D28</f>
        <v>1012.2889522714751</v>
      </c>
      <c r="E19" s="152">
        <f t="shared" ref="E19:G19" si="2">E20+E24+E28</f>
        <v>479.2621833741423</v>
      </c>
      <c r="F19" s="152">
        <f t="shared" si="2"/>
        <v>23.405763517539214</v>
      </c>
      <c r="G19" s="152">
        <f t="shared" si="2"/>
        <v>1514.9568991631565</v>
      </c>
    </row>
    <row r="20" spans="1:7" ht="31.5" x14ac:dyDescent="0.25">
      <c r="A20" s="87" t="s">
        <v>131</v>
      </c>
      <c r="B20" s="82" t="s">
        <v>284</v>
      </c>
      <c r="C20" s="152"/>
      <c r="D20" s="152">
        <v>1012.2889522714751</v>
      </c>
      <c r="E20" s="152">
        <v>479.2621833741423</v>
      </c>
      <c r="F20" s="152">
        <v>23.405763517539214</v>
      </c>
      <c r="G20" s="154">
        <v>1514.9568991631565</v>
      </c>
    </row>
    <row r="21" spans="1:7" hidden="1" outlineLevel="1" x14ac:dyDescent="0.25">
      <c r="A21" s="87"/>
      <c r="B21" s="83"/>
      <c r="C21" s="152"/>
      <c r="D21" s="152"/>
      <c r="E21" s="152"/>
      <c r="F21" s="152"/>
      <c r="G21" s="154"/>
    </row>
    <row r="22" spans="1:7" hidden="1" outlineLevel="1" x14ac:dyDescent="0.25">
      <c r="A22" s="87"/>
      <c r="B22" s="83"/>
      <c r="C22" s="152"/>
      <c r="D22" s="152"/>
      <c r="E22" s="152"/>
      <c r="F22" s="152"/>
      <c r="G22" s="152"/>
    </row>
    <row r="23" spans="1:7" hidden="1" outlineLevel="1" x14ac:dyDescent="0.25">
      <c r="A23" s="87"/>
      <c r="B23" s="83"/>
      <c r="C23" s="152"/>
      <c r="D23" s="152"/>
      <c r="E23" s="152"/>
      <c r="F23" s="152"/>
      <c r="G23" s="152"/>
    </row>
    <row r="24" spans="1:7" ht="30.75" customHeight="1" collapsed="1" x14ac:dyDescent="0.25">
      <c r="A24" s="87" t="s">
        <v>132</v>
      </c>
      <c r="B24" s="82" t="s">
        <v>286</v>
      </c>
      <c r="C24" s="152"/>
      <c r="D24" s="152"/>
      <c r="E24" s="152"/>
      <c r="F24" s="152"/>
      <c r="G24" s="152"/>
    </row>
    <row r="25" spans="1:7" ht="20.25" hidden="1" customHeight="1" outlineLevel="1" x14ac:dyDescent="0.25">
      <c r="A25" s="87"/>
      <c r="B25" s="82"/>
      <c r="C25" s="152"/>
      <c r="D25" s="152"/>
      <c r="E25" s="152"/>
      <c r="F25" s="152"/>
      <c r="G25" s="152"/>
    </row>
    <row r="26" spans="1:7" hidden="1" outlineLevel="1" x14ac:dyDescent="0.25">
      <c r="A26" s="87"/>
      <c r="B26" s="83"/>
      <c r="C26" s="152"/>
      <c r="D26" s="152"/>
      <c r="E26" s="152"/>
      <c r="F26" s="152"/>
      <c r="G26" s="152"/>
    </row>
    <row r="27" spans="1:7" hidden="1" outlineLevel="1" x14ac:dyDescent="0.25">
      <c r="A27" s="87"/>
      <c r="B27" s="83"/>
      <c r="C27" s="152"/>
      <c r="D27" s="152"/>
      <c r="E27" s="152"/>
      <c r="F27" s="152"/>
      <c r="G27" s="152"/>
    </row>
    <row r="28" spans="1:7" collapsed="1" x14ac:dyDescent="0.25">
      <c r="A28" s="87" t="s">
        <v>133</v>
      </c>
      <c r="B28" s="82" t="s">
        <v>188</v>
      </c>
      <c r="C28" s="152"/>
      <c r="D28" s="152"/>
      <c r="E28" s="152"/>
      <c r="F28" s="152"/>
      <c r="G28" s="152"/>
    </row>
    <row r="29" spans="1:7" x14ac:dyDescent="0.25">
      <c r="A29" s="87" t="s">
        <v>134</v>
      </c>
      <c r="B29" s="82" t="s">
        <v>191</v>
      </c>
      <c r="C29" s="152" t="e">
        <f>C30</f>
        <v>#REF!</v>
      </c>
      <c r="D29" s="152">
        <f t="shared" ref="D29:G30" si="3">D30</f>
        <v>61.935579105219247</v>
      </c>
      <c r="E29" s="152">
        <f t="shared" si="3"/>
        <v>140.08161129602652</v>
      </c>
      <c r="F29" s="152">
        <f t="shared" si="3"/>
        <v>179.70214760599382</v>
      </c>
      <c r="G29" s="152">
        <f t="shared" si="3"/>
        <v>381.71933800723957</v>
      </c>
    </row>
    <row r="30" spans="1:7" ht="31.5" x14ac:dyDescent="0.25">
      <c r="A30" s="87" t="s">
        <v>145</v>
      </c>
      <c r="B30" s="82" t="s">
        <v>285</v>
      </c>
      <c r="C30" s="152" t="e">
        <f>C31</f>
        <v>#REF!</v>
      </c>
      <c r="D30" s="152">
        <f t="shared" si="3"/>
        <v>61.935579105219247</v>
      </c>
      <c r="E30" s="152">
        <f t="shared" si="3"/>
        <v>140.08161129602652</v>
      </c>
      <c r="F30" s="152">
        <f t="shared" si="3"/>
        <v>179.70214760599382</v>
      </c>
      <c r="G30" s="154">
        <f>D30+E30+F30</f>
        <v>381.71933800723957</v>
      </c>
    </row>
    <row r="31" spans="1:7" x14ac:dyDescent="0.25">
      <c r="A31" s="87" t="s">
        <v>146</v>
      </c>
      <c r="B31" s="83" t="s">
        <v>274</v>
      </c>
      <c r="C31" s="152" t="e">
        <f>'2'!#REF!</f>
        <v>#REF!</v>
      </c>
      <c r="D31" s="152">
        <v>61.935579105219247</v>
      </c>
      <c r="E31" s="152">
        <v>140.08161129602652</v>
      </c>
      <c r="F31" s="152">
        <v>179.70214760599382</v>
      </c>
      <c r="G31" s="154">
        <v>381.71933800723957</v>
      </c>
    </row>
    <row r="32" spans="1:7" hidden="1" outlineLevel="1" x14ac:dyDescent="0.25">
      <c r="A32" s="87"/>
      <c r="B32" s="83"/>
      <c r="C32" s="152"/>
      <c r="D32" s="152"/>
      <c r="E32" s="152"/>
      <c r="F32" s="152"/>
      <c r="G32" s="152"/>
    </row>
    <row r="33" spans="1:9" hidden="1" outlineLevel="1" x14ac:dyDescent="0.25">
      <c r="A33" s="87"/>
      <c r="B33" s="83"/>
      <c r="C33" s="152"/>
      <c r="D33" s="152"/>
      <c r="E33" s="152"/>
      <c r="F33" s="152"/>
      <c r="G33" s="152"/>
    </row>
    <row r="34" spans="1:9" collapsed="1" x14ac:dyDescent="0.25">
      <c r="A34" s="87" t="s">
        <v>147</v>
      </c>
      <c r="B34" s="82" t="s">
        <v>287</v>
      </c>
      <c r="C34" s="152"/>
      <c r="D34" s="152"/>
      <c r="E34" s="152"/>
      <c r="F34" s="152"/>
      <c r="G34" s="152"/>
    </row>
    <row r="35" spans="1:9" ht="31.5" x14ac:dyDescent="0.25">
      <c r="A35" s="87" t="s">
        <v>148</v>
      </c>
      <c r="B35" s="82" t="s">
        <v>180</v>
      </c>
      <c r="C35" s="152"/>
      <c r="D35" s="152"/>
      <c r="E35" s="152"/>
      <c r="F35" s="152"/>
      <c r="G35" s="152"/>
    </row>
    <row r="36" spans="1:9" x14ac:dyDescent="0.25">
      <c r="A36" s="87" t="s">
        <v>149</v>
      </c>
      <c r="B36" s="83" t="s">
        <v>274</v>
      </c>
      <c r="C36" s="152"/>
      <c r="D36" s="152"/>
      <c r="E36" s="152"/>
      <c r="F36" s="152"/>
      <c r="G36" s="152"/>
    </row>
    <row r="37" spans="1:9" hidden="1" outlineLevel="1" x14ac:dyDescent="0.25">
      <c r="A37" s="87"/>
      <c r="B37" s="83"/>
      <c r="C37" s="152"/>
      <c r="D37" s="152"/>
      <c r="E37" s="152"/>
      <c r="F37" s="152"/>
      <c r="G37" s="152"/>
    </row>
    <row r="38" spans="1:9" hidden="1" outlineLevel="1" x14ac:dyDescent="0.25">
      <c r="A38" s="87"/>
      <c r="B38" s="83"/>
      <c r="C38" s="152"/>
      <c r="D38" s="152"/>
      <c r="E38" s="152"/>
      <c r="F38" s="152"/>
      <c r="G38" s="152"/>
    </row>
    <row r="39" spans="1:9" collapsed="1" x14ac:dyDescent="0.25">
      <c r="A39" s="87" t="s">
        <v>150</v>
      </c>
      <c r="B39" s="81" t="s">
        <v>181</v>
      </c>
      <c r="C39" s="152" t="e">
        <f>C31*0.18</f>
        <v>#REF!</v>
      </c>
      <c r="D39" s="152">
        <v>214.8449062753391</v>
      </c>
      <c r="E39" s="152">
        <v>123.86875893403374</v>
      </c>
      <c r="F39" s="152">
        <v>40.6215822247066</v>
      </c>
      <c r="G39" s="154">
        <v>379.33524743407941</v>
      </c>
    </row>
    <row r="40" spans="1:9" x14ac:dyDescent="0.25">
      <c r="A40" s="87" t="s">
        <v>151</v>
      </c>
      <c r="B40" s="81" t="s">
        <v>152</v>
      </c>
      <c r="C40" s="152"/>
      <c r="D40" s="152"/>
      <c r="E40" s="152"/>
      <c r="F40" s="152"/>
      <c r="G40" s="154"/>
    </row>
    <row r="41" spans="1:9" ht="18.75" x14ac:dyDescent="0.3">
      <c r="A41" s="87" t="s">
        <v>153</v>
      </c>
      <c r="B41" s="82" t="s">
        <v>288</v>
      </c>
      <c r="C41" s="152"/>
      <c r="D41" s="152"/>
      <c r="E41" s="152"/>
      <c r="F41" s="152"/>
      <c r="G41" s="152"/>
      <c r="H41" s="48"/>
      <c r="I41" s="189"/>
    </row>
    <row r="42" spans="1:9" ht="18.75" x14ac:dyDescent="0.3">
      <c r="A42" s="87" t="s">
        <v>289</v>
      </c>
      <c r="B42" s="82" t="s">
        <v>290</v>
      </c>
      <c r="C42" s="152"/>
      <c r="D42" s="152"/>
      <c r="E42" s="152"/>
      <c r="F42" s="152"/>
      <c r="G42" s="152"/>
      <c r="H42" s="48"/>
      <c r="I42" s="189"/>
    </row>
    <row r="43" spans="1:9" x14ac:dyDescent="0.25">
      <c r="A43" s="87" t="s">
        <v>135</v>
      </c>
      <c r="B43" s="80" t="s">
        <v>189</v>
      </c>
      <c r="C43" s="152"/>
      <c r="D43" s="152"/>
      <c r="E43" s="152"/>
      <c r="F43" s="152"/>
      <c r="G43" s="152"/>
    </row>
    <row r="44" spans="1:9" hidden="1" outlineLevel="1" x14ac:dyDescent="0.25">
      <c r="A44" s="87" t="s">
        <v>136</v>
      </c>
      <c r="B44" s="81" t="s">
        <v>154</v>
      </c>
      <c r="C44" s="152"/>
      <c r="D44" s="152"/>
      <c r="E44" s="152"/>
      <c r="F44" s="152"/>
      <c r="G44" s="152"/>
    </row>
    <row r="45" spans="1:9" hidden="1" outlineLevel="1" x14ac:dyDescent="0.25">
      <c r="A45" s="87" t="s">
        <v>137</v>
      </c>
      <c r="B45" s="81" t="s">
        <v>155</v>
      </c>
      <c r="C45" s="152"/>
      <c r="D45" s="152"/>
      <c r="E45" s="152"/>
      <c r="F45" s="152"/>
      <c r="G45" s="152"/>
    </row>
    <row r="46" spans="1:9" hidden="1" outlineLevel="1" x14ac:dyDescent="0.25">
      <c r="A46" s="87" t="s">
        <v>138</v>
      </c>
      <c r="B46" s="81" t="s">
        <v>156</v>
      </c>
      <c r="C46" s="152"/>
      <c r="D46" s="152"/>
      <c r="E46" s="152"/>
      <c r="F46" s="152"/>
      <c r="G46" s="152"/>
    </row>
    <row r="47" spans="1:9" hidden="1" outlineLevel="1" x14ac:dyDescent="0.25">
      <c r="A47" s="87" t="s">
        <v>139</v>
      </c>
      <c r="B47" s="81" t="s">
        <v>157</v>
      </c>
      <c r="C47" s="152"/>
      <c r="D47" s="152"/>
      <c r="E47" s="152"/>
      <c r="F47" s="152"/>
      <c r="G47" s="152"/>
    </row>
    <row r="48" spans="1:9" hidden="1" outlineLevel="1" x14ac:dyDescent="0.25">
      <c r="A48" s="87" t="s">
        <v>140</v>
      </c>
      <c r="B48" s="81" t="s">
        <v>291</v>
      </c>
      <c r="C48" s="152"/>
      <c r="D48" s="152"/>
      <c r="E48" s="152"/>
      <c r="F48" s="152"/>
      <c r="G48" s="152"/>
    </row>
    <row r="49" spans="1:44" hidden="1" outlineLevel="1" x14ac:dyDescent="0.25">
      <c r="A49" s="87" t="s">
        <v>158</v>
      </c>
      <c r="B49" s="82" t="s">
        <v>292</v>
      </c>
      <c r="C49" s="152"/>
      <c r="D49" s="152"/>
      <c r="E49" s="152"/>
      <c r="F49" s="152"/>
      <c r="G49" s="152"/>
    </row>
    <row r="50" spans="1:44" ht="33" hidden="1" customHeight="1" outlineLevel="1" x14ac:dyDescent="0.25">
      <c r="A50" s="87" t="s">
        <v>182</v>
      </c>
      <c r="B50" s="83" t="s">
        <v>293</v>
      </c>
      <c r="C50" s="152"/>
      <c r="D50" s="152"/>
      <c r="E50" s="152"/>
      <c r="F50" s="152"/>
      <c r="G50" s="152"/>
    </row>
    <row r="51" spans="1:44" ht="31.5" hidden="1" outlineLevel="1" x14ac:dyDescent="0.25">
      <c r="A51" s="87" t="s">
        <v>159</v>
      </c>
      <c r="B51" s="82" t="s">
        <v>294</v>
      </c>
      <c r="C51" s="152"/>
      <c r="D51" s="152"/>
      <c r="E51" s="152"/>
      <c r="F51" s="152"/>
      <c r="G51" s="152"/>
    </row>
    <row r="52" spans="1:44" ht="47.25" hidden="1" outlineLevel="1" x14ac:dyDescent="0.25">
      <c r="A52" s="87" t="s">
        <v>183</v>
      </c>
      <c r="B52" s="83" t="s">
        <v>295</v>
      </c>
      <c r="C52" s="152"/>
      <c r="D52" s="152"/>
      <c r="E52" s="152"/>
      <c r="F52" s="152"/>
      <c r="G52" s="152"/>
    </row>
    <row r="53" spans="1:44" hidden="1" outlineLevel="1" x14ac:dyDescent="0.25">
      <c r="A53" s="87" t="s">
        <v>141</v>
      </c>
      <c r="B53" s="81" t="s">
        <v>160</v>
      </c>
      <c r="C53" s="152"/>
      <c r="D53" s="152"/>
      <c r="E53" s="152"/>
      <c r="F53" s="152"/>
      <c r="G53" s="152"/>
    </row>
    <row r="54" spans="1:44" hidden="1" outlineLevel="1" x14ac:dyDescent="0.25">
      <c r="A54" s="87" t="s">
        <v>142</v>
      </c>
      <c r="B54" s="81" t="s">
        <v>161</v>
      </c>
      <c r="C54" s="152"/>
      <c r="D54" s="152"/>
      <c r="E54" s="152"/>
      <c r="F54" s="152"/>
      <c r="G54" s="152"/>
    </row>
    <row r="55" spans="1:44" collapsed="1" x14ac:dyDescent="0.25"/>
    <row r="56" spans="1:44" ht="39" hidden="1" customHeight="1" outlineLevel="1" x14ac:dyDescent="0.25">
      <c r="A56" s="202" t="s">
        <v>195</v>
      </c>
      <c r="B56" s="202"/>
      <c r="C56" s="202"/>
      <c r="D56" s="202"/>
      <c r="E56" s="202"/>
      <c r="F56" s="202"/>
      <c r="G56" s="202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</row>
    <row r="57" spans="1:44" ht="37.5" hidden="1" customHeight="1" outlineLevel="1" x14ac:dyDescent="0.25">
      <c r="A57" s="202" t="s">
        <v>193</v>
      </c>
      <c r="B57" s="202"/>
      <c r="C57" s="202"/>
      <c r="D57" s="202"/>
      <c r="E57" s="202"/>
      <c r="F57" s="202"/>
      <c r="G57" s="202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</row>
    <row r="58" spans="1:44" ht="53.25" hidden="1" customHeight="1" outlineLevel="1" x14ac:dyDescent="0.25">
      <c r="A58" s="236" t="s">
        <v>220</v>
      </c>
      <c r="B58" s="236"/>
      <c r="C58" s="236"/>
      <c r="D58" s="236"/>
      <c r="E58" s="236"/>
      <c r="F58" s="236"/>
      <c r="G58" s="236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</row>
    <row r="59" spans="1:44" ht="48.75" hidden="1" customHeight="1" outlineLevel="1" x14ac:dyDescent="0.25">
      <c r="A59" s="236" t="s">
        <v>221</v>
      </c>
      <c r="B59" s="236"/>
      <c r="C59" s="236"/>
      <c r="D59" s="236"/>
      <c r="E59" s="236"/>
      <c r="F59" s="236"/>
      <c r="G59" s="236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</row>
    <row r="60" spans="1:44" ht="144" hidden="1" customHeight="1" outlineLevel="1" x14ac:dyDescent="0.25">
      <c r="A60" s="206" t="s">
        <v>227</v>
      </c>
      <c r="B60" s="206"/>
      <c r="C60" s="206"/>
      <c r="D60" s="206"/>
      <c r="E60" s="206"/>
      <c r="F60" s="206"/>
      <c r="G60" s="206"/>
      <c r="H60" s="183"/>
    </row>
    <row r="61" spans="1:44" ht="132" hidden="1" customHeight="1" outlineLevel="1" x14ac:dyDescent="0.25">
      <c r="A61" s="233" t="s">
        <v>222</v>
      </c>
      <c r="B61" s="233"/>
      <c r="C61" s="233"/>
      <c r="D61" s="233"/>
      <c r="E61" s="233"/>
      <c r="F61" s="233"/>
      <c r="G61" s="233"/>
    </row>
    <row r="62" spans="1:44" collapsed="1" x14ac:dyDescent="0.25"/>
    <row r="63" spans="1:44" x14ac:dyDescent="0.25">
      <c r="C63" s="190"/>
      <c r="D63" s="190"/>
      <c r="E63" s="190"/>
      <c r="F63" s="190"/>
      <c r="G63" s="190"/>
    </row>
    <row r="66" spans="2:6" x14ac:dyDescent="0.25">
      <c r="B66" s="46" t="s">
        <v>296</v>
      </c>
      <c r="F66" s="47" t="s">
        <v>298</v>
      </c>
    </row>
    <row r="67" spans="2:6" x14ac:dyDescent="0.25">
      <c r="B67" s="46" t="s">
        <v>297</v>
      </c>
    </row>
  </sheetData>
  <mergeCells count="17">
    <mergeCell ref="A5:G5"/>
    <mergeCell ref="A6:G6"/>
    <mergeCell ref="A11:G11"/>
    <mergeCell ref="A8:G8"/>
    <mergeCell ref="A9:G9"/>
    <mergeCell ref="A7:G7"/>
    <mergeCell ref="A61:G61"/>
    <mergeCell ref="A56:G56"/>
    <mergeCell ref="A57:G57"/>
    <mergeCell ref="A10:G10"/>
    <mergeCell ref="A17:B17"/>
    <mergeCell ref="A60:G60"/>
    <mergeCell ref="A58:G58"/>
    <mergeCell ref="A59:G59"/>
    <mergeCell ref="A12:G12"/>
    <mergeCell ref="A14:A15"/>
    <mergeCell ref="B14:B1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6" orientation="portrait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topLeftCell="B4" zoomScaleNormal="100" zoomScaleSheetLayoutView="90" workbookViewId="0">
      <selection activeCell="A7" sqref="A7"/>
    </sheetView>
  </sheetViews>
  <sheetFormatPr defaultRowHeight="12" x14ac:dyDescent="0.2"/>
  <cols>
    <col min="1" max="1" width="9.75" style="10" customWidth="1"/>
    <col min="2" max="2" width="60.75" style="10" customWidth="1"/>
    <col min="3" max="3" width="12.75" style="10" customWidth="1"/>
    <col min="4" max="4" width="8.125" style="10" customWidth="1"/>
    <col min="5" max="5" width="8.125" style="10" hidden="1" customWidth="1"/>
    <col min="6" max="6" width="8.125" style="10" customWidth="1"/>
    <col min="7" max="7" width="8.125" style="10" hidden="1" customWidth="1"/>
    <col min="8" max="8" width="8.125" style="10" customWidth="1"/>
    <col min="9" max="9" width="8.125" style="10" hidden="1" customWidth="1"/>
    <col min="10" max="10" width="8.125" style="10" customWidth="1"/>
    <col min="11" max="11" width="8.125" style="10" hidden="1" customWidth="1"/>
    <col min="12" max="12" width="8.125" style="10" customWidth="1"/>
    <col min="13" max="13" width="8.125" style="10" hidden="1" customWidth="1"/>
    <col min="14" max="14" width="8.125" style="10" customWidth="1"/>
    <col min="15" max="15" width="8.125" style="10" hidden="1" customWidth="1"/>
    <col min="16" max="16" width="8.125" style="10" customWidth="1"/>
    <col min="17" max="17" width="8.125" style="10" hidden="1" customWidth="1"/>
    <col min="18" max="18" width="8.125" style="10" customWidth="1"/>
    <col min="19" max="19" width="8.125" style="10" hidden="1" customWidth="1"/>
    <col min="20" max="20" width="8.125" style="10" customWidth="1"/>
    <col min="21" max="21" width="8.125" style="10" hidden="1" customWidth="1"/>
    <col min="22" max="22" width="8.125" style="10" customWidth="1"/>
    <col min="23" max="23" width="8.125" style="10" hidden="1" customWidth="1"/>
    <col min="24" max="24" width="8.125" style="10" customWidth="1"/>
    <col min="25" max="25" width="8.125" style="10" hidden="1" customWidth="1"/>
    <col min="26" max="30" width="8.125" style="101" customWidth="1"/>
    <col min="31" max="31" width="8.125" style="10" customWidth="1"/>
    <col min="32" max="32" width="8.125" style="10" hidden="1" customWidth="1"/>
    <col min="33" max="33" width="8.125" style="10" customWidth="1"/>
    <col min="34" max="34" width="8.125" style="10" hidden="1" customWidth="1"/>
    <col min="35" max="35" width="8.125" style="10" customWidth="1"/>
    <col min="36" max="36" width="8.125" style="10" hidden="1" customWidth="1"/>
    <col min="37" max="37" width="8.125" style="10" customWidth="1"/>
    <col min="38" max="38" width="8.125" style="10" hidden="1" customWidth="1"/>
    <col min="39" max="39" width="8.125" style="10" customWidth="1"/>
    <col min="40" max="40" width="8.125" style="10" hidden="1" customWidth="1"/>
    <col min="41" max="41" width="8.125" style="10" customWidth="1"/>
    <col min="42" max="42" width="8.125" style="10" hidden="1" customWidth="1"/>
    <col min="43" max="43" width="8.125" style="10" customWidth="1"/>
    <col min="44" max="44" width="8.125" style="10" hidden="1" customWidth="1"/>
    <col min="45" max="45" width="8.125" style="10" customWidth="1"/>
    <col min="46" max="46" width="8.125" style="10" hidden="1" customWidth="1"/>
    <col min="47" max="47" width="8.125" style="10" customWidth="1"/>
    <col min="48" max="48" width="8.125" style="10" hidden="1" customWidth="1"/>
    <col min="49" max="49" width="8.125" style="10" customWidth="1"/>
    <col min="50" max="16384" width="9" style="10"/>
  </cols>
  <sheetData>
    <row r="1" spans="1:62" ht="22.5" x14ac:dyDescent="0.2">
      <c r="AW1" s="51" t="s">
        <v>192</v>
      </c>
    </row>
    <row r="2" spans="1:62" ht="22.5" x14ac:dyDescent="0.3">
      <c r="J2" s="24"/>
      <c r="K2" s="245"/>
      <c r="L2" s="245"/>
      <c r="M2" s="245"/>
      <c r="N2" s="245"/>
      <c r="O2" s="24"/>
      <c r="AW2" s="52" t="s">
        <v>194</v>
      </c>
    </row>
    <row r="3" spans="1:62" ht="18.75" x14ac:dyDescent="0.3">
      <c r="J3" s="16"/>
      <c r="K3" s="16"/>
      <c r="L3" s="16"/>
      <c r="M3" s="16"/>
      <c r="N3" s="16"/>
      <c r="O3" s="16"/>
      <c r="AW3" s="52"/>
    </row>
    <row r="4" spans="1:62" ht="18.75" x14ac:dyDescent="0.2">
      <c r="A4" s="246" t="s">
        <v>119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</row>
    <row r="5" spans="1:62" ht="18.75" x14ac:dyDescent="0.2">
      <c r="A5" s="246" t="s">
        <v>124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</row>
    <row r="6" spans="1:62" ht="21.75" x14ac:dyDescent="0.3">
      <c r="A6" s="250" t="s">
        <v>199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250"/>
      <c r="AW6" s="250"/>
    </row>
    <row r="7" spans="1:62" ht="15.75" customHeight="1" x14ac:dyDescent="0.2"/>
    <row r="8" spans="1:62" ht="21.75" customHeight="1" x14ac:dyDescent="0.2">
      <c r="A8" s="247" t="s">
        <v>122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7"/>
      <c r="AK8" s="247"/>
      <c r="AL8" s="247"/>
      <c r="AM8" s="247"/>
      <c r="AN8" s="247"/>
      <c r="AO8" s="247"/>
      <c r="AP8" s="247"/>
      <c r="AQ8" s="247"/>
      <c r="AR8" s="247"/>
      <c r="AS8" s="247"/>
      <c r="AT8" s="247"/>
      <c r="AU8" s="247"/>
      <c r="AV8" s="247"/>
      <c r="AW8" s="247"/>
    </row>
    <row r="9" spans="1:62" ht="15.75" customHeight="1" x14ac:dyDescent="0.2">
      <c r="A9" s="251" t="s">
        <v>123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</row>
    <row r="10" spans="1:62" s="16" customFormat="1" ht="15.75" customHeight="1" x14ac:dyDescent="0.3">
      <c r="A10" s="253"/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</row>
    <row r="11" spans="1:62" s="11" customFormat="1" ht="33.75" customHeight="1" x14ac:dyDescent="0.25">
      <c r="A11" s="249" t="s">
        <v>69</v>
      </c>
      <c r="B11" s="249" t="s">
        <v>18</v>
      </c>
      <c r="C11" s="249" t="s">
        <v>1</v>
      </c>
      <c r="D11" s="249" t="s">
        <v>125</v>
      </c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52"/>
      <c r="Q11" s="249"/>
      <c r="R11" s="249"/>
      <c r="S11" s="249"/>
      <c r="T11" s="249"/>
      <c r="U11" s="252"/>
      <c r="V11" s="249"/>
      <c r="W11" s="249"/>
      <c r="X11" s="249"/>
      <c r="Y11" s="249"/>
      <c r="Z11" s="252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249"/>
      <c r="AW11" s="249"/>
    </row>
    <row r="12" spans="1:62" ht="176.25" customHeight="1" x14ac:dyDescent="0.2">
      <c r="A12" s="249"/>
      <c r="B12" s="249"/>
      <c r="C12" s="249"/>
      <c r="D12" s="249" t="s">
        <v>28</v>
      </c>
      <c r="E12" s="249"/>
      <c r="F12" s="249"/>
      <c r="G12" s="249"/>
      <c r="H12" s="249"/>
      <c r="I12" s="249"/>
      <c r="J12" s="249" t="s">
        <v>29</v>
      </c>
      <c r="K12" s="249"/>
      <c r="L12" s="249"/>
      <c r="M12" s="249"/>
      <c r="N12" s="249"/>
      <c r="O12" s="249"/>
      <c r="P12" s="249" t="s">
        <v>24</v>
      </c>
      <c r="Q12" s="249"/>
      <c r="R12" s="249"/>
      <c r="S12" s="249"/>
      <c r="T12" s="249"/>
      <c r="U12" s="249"/>
      <c r="V12" s="249" t="s">
        <v>25</v>
      </c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 t="s">
        <v>19</v>
      </c>
      <c r="AH12" s="249"/>
      <c r="AI12" s="249"/>
      <c r="AJ12" s="249"/>
      <c r="AK12" s="249"/>
      <c r="AL12" s="249"/>
      <c r="AM12" s="249" t="s">
        <v>22</v>
      </c>
      <c r="AN12" s="249"/>
      <c r="AO12" s="249"/>
      <c r="AP12" s="249"/>
      <c r="AQ12" s="249"/>
      <c r="AR12" s="249"/>
      <c r="AS12" s="249" t="s">
        <v>23</v>
      </c>
      <c r="AT12" s="249"/>
      <c r="AU12" s="249"/>
      <c r="AV12" s="249"/>
      <c r="AW12" s="249"/>
    </row>
    <row r="13" spans="1:62" s="12" customFormat="1" ht="197.25" customHeight="1" x14ac:dyDescent="0.2">
      <c r="A13" s="249"/>
      <c r="B13" s="249"/>
      <c r="C13" s="249"/>
      <c r="D13" s="248" t="s">
        <v>201</v>
      </c>
      <c r="E13" s="248"/>
      <c r="F13" s="248" t="s">
        <v>30</v>
      </c>
      <c r="G13" s="248"/>
      <c r="H13" s="248" t="s">
        <v>0</v>
      </c>
      <c r="I13" s="248"/>
      <c r="J13" s="248" t="s">
        <v>30</v>
      </c>
      <c r="K13" s="248"/>
      <c r="L13" s="248" t="s">
        <v>30</v>
      </c>
      <c r="M13" s="248"/>
      <c r="N13" s="248" t="s">
        <v>0</v>
      </c>
      <c r="O13" s="248"/>
      <c r="P13" s="248" t="s">
        <v>30</v>
      </c>
      <c r="Q13" s="248"/>
      <c r="R13" s="248" t="s">
        <v>30</v>
      </c>
      <c r="S13" s="248"/>
      <c r="T13" s="248" t="s">
        <v>0</v>
      </c>
      <c r="U13" s="248"/>
      <c r="V13" s="248" t="s">
        <v>30</v>
      </c>
      <c r="W13" s="248"/>
      <c r="X13" s="248" t="s">
        <v>30</v>
      </c>
      <c r="Y13" s="248"/>
      <c r="Z13" s="110">
        <v>42675</v>
      </c>
      <c r="AA13" s="110">
        <v>43040</v>
      </c>
      <c r="AB13" s="110">
        <v>43405</v>
      </c>
      <c r="AC13" s="110">
        <v>43770</v>
      </c>
      <c r="AD13" s="110">
        <v>44136</v>
      </c>
      <c r="AE13" s="248" t="s">
        <v>0</v>
      </c>
      <c r="AF13" s="248"/>
      <c r="AG13" s="248" t="s">
        <v>30</v>
      </c>
      <c r="AH13" s="248"/>
      <c r="AI13" s="248" t="s">
        <v>30</v>
      </c>
      <c r="AJ13" s="248"/>
      <c r="AK13" s="248" t="s">
        <v>0</v>
      </c>
      <c r="AL13" s="248"/>
      <c r="AM13" s="248" t="s">
        <v>30</v>
      </c>
      <c r="AN13" s="248"/>
      <c r="AO13" s="248" t="s">
        <v>30</v>
      </c>
      <c r="AP13" s="248"/>
      <c r="AQ13" s="248" t="s">
        <v>0</v>
      </c>
      <c r="AR13" s="248"/>
      <c r="AS13" s="248" t="s">
        <v>30</v>
      </c>
      <c r="AT13" s="248"/>
      <c r="AU13" s="248" t="s">
        <v>30</v>
      </c>
      <c r="AV13" s="248"/>
      <c r="AW13" s="71" t="s">
        <v>0</v>
      </c>
    </row>
    <row r="14" spans="1:62" s="14" customFormat="1" ht="15.75" x14ac:dyDescent="0.25">
      <c r="A14" s="21">
        <v>1</v>
      </c>
      <c r="B14" s="13">
        <v>2</v>
      </c>
      <c r="C14" s="21">
        <v>3</v>
      </c>
      <c r="D14" s="27" t="s">
        <v>38</v>
      </c>
      <c r="E14" s="27" t="s">
        <v>45</v>
      </c>
      <c r="F14" s="27" t="s">
        <v>45</v>
      </c>
      <c r="G14" s="27" t="s">
        <v>54</v>
      </c>
      <c r="H14" s="27" t="s">
        <v>64</v>
      </c>
      <c r="I14" s="27" t="s">
        <v>64</v>
      </c>
      <c r="J14" s="27" t="s">
        <v>33</v>
      </c>
      <c r="K14" s="27" t="s">
        <v>34</v>
      </c>
      <c r="L14" s="27" t="s">
        <v>34</v>
      </c>
      <c r="M14" s="27" t="s">
        <v>46</v>
      </c>
      <c r="N14" s="27" t="s">
        <v>62</v>
      </c>
      <c r="O14" s="27" t="s">
        <v>62</v>
      </c>
      <c r="P14" s="27" t="s">
        <v>35</v>
      </c>
      <c r="Q14" s="27" t="s">
        <v>36</v>
      </c>
      <c r="R14" s="27" t="s">
        <v>36</v>
      </c>
      <c r="S14" s="27" t="s">
        <v>37</v>
      </c>
      <c r="T14" s="27" t="s">
        <v>63</v>
      </c>
      <c r="U14" s="27" t="s">
        <v>63</v>
      </c>
      <c r="V14" s="27" t="s">
        <v>47</v>
      </c>
      <c r="W14" s="27" t="s">
        <v>48</v>
      </c>
      <c r="X14" s="27" t="s">
        <v>48</v>
      </c>
      <c r="Y14" s="27" t="s">
        <v>55</v>
      </c>
      <c r="Z14" s="27"/>
      <c r="AA14" s="27"/>
      <c r="AB14" s="27"/>
      <c r="AC14" s="27"/>
      <c r="AD14" s="27"/>
      <c r="AE14" s="27" t="s">
        <v>65</v>
      </c>
      <c r="AF14" s="27" t="s">
        <v>65</v>
      </c>
      <c r="AG14" s="27" t="s">
        <v>49</v>
      </c>
      <c r="AH14" s="27" t="s">
        <v>50</v>
      </c>
      <c r="AI14" s="27" t="s">
        <v>50</v>
      </c>
      <c r="AJ14" s="27" t="s">
        <v>51</v>
      </c>
      <c r="AK14" s="27" t="s">
        <v>66</v>
      </c>
      <c r="AL14" s="27" t="s">
        <v>66</v>
      </c>
      <c r="AM14" s="27" t="s">
        <v>56</v>
      </c>
      <c r="AN14" s="27" t="s">
        <v>57</v>
      </c>
      <c r="AO14" s="27" t="s">
        <v>57</v>
      </c>
      <c r="AP14" s="27" t="s">
        <v>58</v>
      </c>
      <c r="AQ14" s="27" t="s">
        <v>67</v>
      </c>
      <c r="AR14" s="27" t="s">
        <v>67</v>
      </c>
      <c r="AS14" s="27" t="s">
        <v>59</v>
      </c>
      <c r="AT14" s="27" t="s">
        <v>60</v>
      </c>
      <c r="AU14" s="27" t="s">
        <v>60</v>
      </c>
      <c r="AV14" s="27" t="s">
        <v>61</v>
      </c>
      <c r="AW14" s="27" t="s">
        <v>68</v>
      </c>
    </row>
    <row r="15" spans="1:62" s="14" customFormat="1" ht="15.75" x14ac:dyDescent="0.25">
      <c r="A15" s="19"/>
      <c r="B15" s="20"/>
      <c r="C15" s="13"/>
      <c r="D15" s="13"/>
      <c r="E15" s="21"/>
      <c r="F15" s="21"/>
      <c r="G15" s="21"/>
      <c r="H15" s="21"/>
      <c r="I15" s="13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7" spans="1:49" s="79" customFormat="1" ht="18" customHeight="1" x14ac:dyDescent="0.2">
      <c r="A17" s="257" t="s">
        <v>197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</row>
    <row r="18" spans="1:49" s="79" customFormat="1" ht="17.25" customHeight="1" x14ac:dyDescent="0.2">
      <c r="A18" s="257" t="s">
        <v>198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</row>
    <row r="19" spans="1:49" ht="15" customHeight="1" x14ac:dyDescent="0.2">
      <c r="A19" s="254" t="s">
        <v>200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</row>
    <row r="20" spans="1:49" ht="38.25" customHeight="1" x14ac:dyDescent="0.2">
      <c r="A20" s="255" t="s">
        <v>230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</row>
    <row r="21" spans="1:49" ht="17.25" customHeight="1" x14ac:dyDescent="0.2">
      <c r="A21" s="256"/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</row>
  </sheetData>
  <mergeCells count="44">
    <mergeCell ref="A19:AW19"/>
    <mergeCell ref="A20:AW20"/>
    <mergeCell ref="A21:AW21"/>
    <mergeCell ref="P12:U12"/>
    <mergeCell ref="V12:AF12"/>
    <mergeCell ref="H13:I13"/>
    <mergeCell ref="R13:S13"/>
    <mergeCell ref="A17:AW17"/>
    <mergeCell ref="A18:AW18"/>
    <mergeCell ref="V13:W13"/>
    <mergeCell ref="J13:K13"/>
    <mergeCell ref="P13:Q13"/>
    <mergeCell ref="A6:AW6"/>
    <mergeCell ref="A9:AW9"/>
    <mergeCell ref="AG12:AL12"/>
    <mergeCell ref="AM13:AN13"/>
    <mergeCell ref="AQ13:AR13"/>
    <mergeCell ref="AU13:AV13"/>
    <mergeCell ref="J12:O12"/>
    <mergeCell ref="D12:I12"/>
    <mergeCell ref="D11:AW11"/>
    <mergeCell ref="AS13:AT13"/>
    <mergeCell ref="A10:AW10"/>
    <mergeCell ref="A11:A13"/>
    <mergeCell ref="AE13:AF13"/>
    <mergeCell ref="L13:M13"/>
    <mergeCell ref="AM12:AR12"/>
    <mergeCell ref="T13:U13"/>
    <mergeCell ref="K2:L2"/>
    <mergeCell ref="M2:N2"/>
    <mergeCell ref="A5:AW5"/>
    <mergeCell ref="A8:AW8"/>
    <mergeCell ref="AO13:AP13"/>
    <mergeCell ref="D13:E13"/>
    <mergeCell ref="F13:G13"/>
    <mergeCell ref="N13:O13"/>
    <mergeCell ref="AS12:AW12"/>
    <mergeCell ref="X13:Y13"/>
    <mergeCell ref="AG13:AH13"/>
    <mergeCell ref="AK13:AL13"/>
    <mergeCell ref="AI13:AJ13"/>
    <mergeCell ref="A4:AW4"/>
    <mergeCell ref="B11:B13"/>
    <mergeCell ref="C11:C13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zoomScale="90" zoomScaleNormal="90" workbookViewId="0">
      <selection activeCell="E23" sqref="E23"/>
    </sheetView>
  </sheetViews>
  <sheetFormatPr defaultRowHeight="15.75" x14ac:dyDescent="0.25"/>
  <cols>
    <col min="1" max="1" width="11.625" style="28" customWidth="1"/>
    <col min="2" max="2" width="60.75" style="28" customWidth="1"/>
    <col min="3" max="3" width="13.875" style="28" customWidth="1"/>
    <col min="4" max="4" width="18" style="28" customWidth="1"/>
    <col min="5" max="5" width="6.125" style="28" customWidth="1"/>
    <col min="6" max="10" width="6" style="28" customWidth="1"/>
    <col min="11" max="11" width="18" style="28" customWidth="1"/>
    <col min="12" max="17" width="6" style="28" customWidth="1"/>
    <col min="18" max="18" width="18" style="28" customWidth="1"/>
    <col min="19" max="24" width="6" style="28" customWidth="1"/>
    <col min="25" max="25" width="18" style="28" customWidth="1"/>
    <col min="26" max="31" width="6" style="28" customWidth="1"/>
    <col min="32" max="32" width="18" style="28" customWidth="1"/>
    <col min="33" max="38" width="6" style="28" customWidth="1"/>
    <col min="39" max="39" width="3.5" style="28" customWidth="1"/>
    <col min="40" max="40" width="5.75" style="1" customWidth="1"/>
    <col min="41" max="41" width="16.125" style="1" customWidth="1"/>
    <col min="42" max="42" width="21.25" style="1" customWidth="1"/>
    <col min="43" max="43" width="12.625" style="1" customWidth="1"/>
    <col min="44" max="44" width="22.375" style="1" customWidth="1"/>
    <col min="45" max="45" width="10.875" style="1" customWidth="1"/>
    <col min="46" max="46" width="17.375" style="1" customWidth="1"/>
    <col min="47" max="48" width="4.125" style="1" customWidth="1"/>
    <col min="49" max="49" width="3.75" style="1" customWidth="1"/>
    <col min="50" max="50" width="3.875" style="1" customWidth="1"/>
    <col min="51" max="51" width="4.5" style="1" customWidth="1"/>
    <col min="52" max="52" width="5" style="1" customWidth="1"/>
    <col min="53" max="53" width="5.5" style="1" customWidth="1"/>
    <col min="54" max="54" width="5.75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7" ht="22.5" x14ac:dyDescent="0.25">
      <c r="AL1" s="51" t="s">
        <v>192</v>
      </c>
    </row>
    <row r="2" spans="1:67" ht="22.5" x14ac:dyDescent="0.3">
      <c r="AL2" s="52" t="s">
        <v>194</v>
      </c>
    </row>
    <row r="3" spans="1:67" ht="18.75" x14ac:dyDescent="0.3">
      <c r="AL3" s="52"/>
    </row>
    <row r="4" spans="1:67" ht="18.75" x14ac:dyDescent="0.3">
      <c r="A4" s="260" t="s">
        <v>116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</row>
    <row r="5" spans="1:67" ht="21.75" x14ac:dyDescent="0.3">
      <c r="A5" s="259" t="s">
        <v>208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</row>
    <row r="6" spans="1:67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</row>
    <row r="7" spans="1:67" ht="18.75" x14ac:dyDescent="0.25">
      <c r="A7" s="192" t="s">
        <v>233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53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</row>
    <row r="8" spans="1:67" x14ac:dyDescent="0.25">
      <c r="A8" s="194" t="s">
        <v>123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54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</row>
    <row r="9" spans="1:67" x14ac:dyDescent="0.25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4"/>
      <c r="AN9" s="4"/>
      <c r="AO9" s="4"/>
      <c r="AP9" s="4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67" ht="19.5" customHeight="1" x14ac:dyDescent="0.25">
      <c r="A10" s="216" t="s">
        <v>69</v>
      </c>
      <c r="B10" s="226" t="s">
        <v>18</v>
      </c>
      <c r="C10" s="226" t="s">
        <v>1</v>
      </c>
      <c r="D10" s="225" t="s">
        <v>114</v>
      </c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58"/>
      <c r="AN10" s="8"/>
      <c r="AO10" s="8"/>
      <c r="AP10" s="8"/>
    </row>
    <row r="11" spans="1:67" ht="43.5" customHeight="1" x14ac:dyDescent="0.25">
      <c r="A11" s="221"/>
      <c r="B11" s="226"/>
      <c r="C11" s="226"/>
      <c r="D11" s="225" t="s">
        <v>2</v>
      </c>
      <c r="E11" s="225"/>
      <c r="F11" s="225"/>
      <c r="G11" s="225"/>
      <c r="H11" s="225"/>
      <c r="I11" s="225"/>
      <c r="J11" s="225"/>
      <c r="K11" s="226" t="s">
        <v>234</v>
      </c>
      <c r="L11" s="225"/>
      <c r="M11" s="225"/>
      <c r="N11" s="225"/>
      <c r="O11" s="225"/>
      <c r="P11" s="227"/>
      <c r="Q11" s="225"/>
      <c r="R11" s="225" t="s">
        <v>3</v>
      </c>
      <c r="S11" s="225"/>
      <c r="T11" s="225"/>
      <c r="U11" s="227"/>
      <c r="V11" s="225"/>
      <c r="W11" s="225"/>
      <c r="X11" s="225"/>
      <c r="Y11" s="225" t="s">
        <v>4</v>
      </c>
      <c r="Z11" s="225"/>
      <c r="AA11" s="225"/>
      <c r="AB11" s="225"/>
      <c r="AC11" s="225"/>
      <c r="AD11" s="225"/>
      <c r="AE11" s="225"/>
      <c r="AF11" s="226" t="s">
        <v>115</v>
      </c>
      <c r="AG11" s="226"/>
      <c r="AH11" s="226"/>
      <c r="AI11" s="226"/>
      <c r="AJ11" s="226"/>
      <c r="AK11" s="226"/>
      <c r="AL11" s="226"/>
      <c r="AM11" s="58"/>
      <c r="AN11" s="8"/>
      <c r="AO11" s="8"/>
      <c r="AP11" s="8"/>
    </row>
    <row r="12" spans="1:67" ht="43.5" customHeight="1" x14ac:dyDescent="0.25">
      <c r="A12" s="221"/>
      <c r="B12" s="226"/>
      <c r="C12" s="226"/>
      <c r="D12" s="72" t="s">
        <v>27</v>
      </c>
      <c r="E12" s="225" t="s">
        <v>26</v>
      </c>
      <c r="F12" s="225"/>
      <c r="G12" s="225"/>
      <c r="H12" s="225"/>
      <c r="I12" s="225"/>
      <c r="J12" s="225"/>
      <c r="K12" s="72" t="s">
        <v>27</v>
      </c>
      <c r="L12" s="225" t="s">
        <v>26</v>
      </c>
      <c r="M12" s="225"/>
      <c r="N12" s="225"/>
      <c r="O12" s="225"/>
      <c r="P12" s="225"/>
      <c r="Q12" s="225"/>
      <c r="R12" s="72" t="s">
        <v>27</v>
      </c>
      <c r="S12" s="225" t="s">
        <v>26</v>
      </c>
      <c r="T12" s="225"/>
      <c r="U12" s="225"/>
      <c r="V12" s="225"/>
      <c r="W12" s="225"/>
      <c r="X12" s="225"/>
      <c r="Y12" s="72" t="s">
        <v>27</v>
      </c>
      <c r="Z12" s="225" t="s">
        <v>26</v>
      </c>
      <c r="AA12" s="225"/>
      <c r="AB12" s="225"/>
      <c r="AC12" s="225"/>
      <c r="AD12" s="225"/>
      <c r="AE12" s="225"/>
      <c r="AF12" s="72" t="s">
        <v>27</v>
      </c>
      <c r="AG12" s="225" t="s">
        <v>26</v>
      </c>
      <c r="AH12" s="225"/>
      <c r="AI12" s="225"/>
      <c r="AJ12" s="225"/>
      <c r="AK12" s="225"/>
      <c r="AL12" s="225"/>
    </row>
    <row r="13" spans="1:67" ht="87.75" customHeight="1" x14ac:dyDescent="0.25">
      <c r="A13" s="217"/>
      <c r="B13" s="226"/>
      <c r="C13" s="226"/>
      <c r="D13" s="70" t="s">
        <v>12</v>
      </c>
      <c r="E13" s="70" t="s">
        <v>12</v>
      </c>
      <c r="F13" s="26" t="s">
        <v>203</v>
      </c>
      <c r="G13" s="26" t="s">
        <v>204</v>
      </c>
      <c r="H13" s="26" t="s">
        <v>205</v>
      </c>
      <c r="I13" s="26" t="s">
        <v>206</v>
      </c>
      <c r="J13" s="26" t="s">
        <v>207</v>
      </c>
      <c r="K13" s="70" t="s">
        <v>12</v>
      </c>
      <c r="L13" s="70" t="s">
        <v>12</v>
      </c>
      <c r="M13" s="26" t="s">
        <v>203</v>
      </c>
      <c r="N13" s="26" t="s">
        <v>204</v>
      </c>
      <c r="O13" s="26" t="s">
        <v>205</v>
      </c>
      <c r="P13" s="26" t="s">
        <v>206</v>
      </c>
      <c r="Q13" s="26" t="s">
        <v>207</v>
      </c>
      <c r="R13" s="70" t="s">
        <v>12</v>
      </c>
      <c r="S13" s="70" t="s">
        <v>12</v>
      </c>
      <c r="T13" s="26" t="s">
        <v>203</v>
      </c>
      <c r="U13" s="26" t="s">
        <v>204</v>
      </c>
      <c r="V13" s="26" t="s">
        <v>205</v>
      </c>
      <c r="W13" s="26" t="s">
        <v>206</v>
      </c>
      <c r="X13" s="26" t="s">
        <v>207</v>
      </c>
      <c r="Y13" s="70" t="s">
        <v>12</v>
      </c>
      <c r="Z13" s="70" t="s">
        <v>12</v>
      </c>
      <c r="AA13" s="26" t="s">
        <v>203</v>
      </c>
      <c r="AB13" s="26" t="s">
        <v>204</v>
      </c>
      <c r="AC13" s="26" t="s">
        <v>205</v>
      </c>
      <c r="AD13" s="26" t="s">
        <v>206</v>
      </c>
      <c r="AE13" s="26" t="s">
        <v>207</v>
      </c>
      <c r="AF13" s="70" t="s">
        <v>12</v>
      </c>
      <c r="AG13" s="70" t="s">
        <v>12</v>
      </c>
      <c r="AH13" s="26" t="s">
        <v>203</v>
      </c>
      <c r="AI13" s="26" t="s">
        <v>204</v>
      </c>
      <c r="AJ13" s="26" t="s">
        <v>205</v>
      </c>
      <c r="AK13" s="26" t="s">
        <v>206</v>
      </c>
      <c r="AL13" s="26" t="s">
        <v>207</v>
      </c>
    </row>
    <row r="14" spans="1:67" s="35" customFormat="1" x14ac:dyDescent="0.25">
      <c r="A14" s="129">
        <v>1</v>
      </c>
      <c r="B14" s="129">
        <v>2</v>
      </c>
      <c r="C14" s="129">
        <v>3</v>
      </c>
      <c r="D14" s="32" t="s">
        <v>39</v>
      </c>
      <c r="E14" s="32" t="s">
        <v>40</v>
      </c>
      <c r="F14" s="32" t="s">
        <v>41</v>
      </c>
      <c r="G14" s="32" t="s">
        <v>42</v>
      </c>
      <c r="H14" s="32" t="s">
        <v>43</v>
      </c>
      <c r="I14" s="32" t="s">
        <v>44</v>
      </c>
      <c r="J14" s="32" t="s">
        <v>257</v>
      </c>
      <c r="K14" s="32" t="s">
        <v>72</v>
      </c>
      <c r="L14" s="32" t="s">
        <v>73</v>
      </c>
      <c r="M14" s="32" t="s">
        <v>74</v>
      </c>
      <c r="N14" s="32" t="s">
        <v>75</v>
      </c>
      <c r="O14" s="32" t="s">
        <v>76</v>
      </c>
      <c r="P14" s="32" t="s">
        <v>77</v>
      </c>
      <c r="Q14" s="32" t="s">
        <v>258</v>
      </c>
      <c r="R14" s="32" t="s">
        <v>78</v>
      </c>
      <c r="S14" s="32" t="s">
        <v>79</v>
      </c>
      <c r="T14" s="32" t="s">
        <v>80</v>
      </c>
      <c r="U14" s="32" t="s">
        <v>81</v>
      </c>
      <c r="V14" s="32" t="s">
        <v>82</v>
      </c>
      <c r="W14" s="32" t="s">
        <v>83</v>
      </c>
      <c r="X14" s="32" t="s">
        <v>259</v>
      </c>
      <c r="Y14" s="32" t="s">
        <v>260</v>
      </c>
      <c r="Z14" s="32" t="s">
        <v>261</v>
      </c>
      <c r="AA14" s="32" t="s">
        <v>262</v>
      </c>
      <c r="AB14" s="32" t="s">
        <v>263</v>
      </c>
      <c r="AC14" s="32" t="s">
        <v>264</v>
      </c>
      <c r="AD14" s="32" t="s">
        <v>265</v>
      </c>
      <c r="AE14" s="32" t="s">
        <v>266</v>
      </c>
      <c r="AF14" s="32" t="s">
        <v>267</v>
      </c>
      <c r="AG14" s="32" t="s">
        <v>268</v>
      </c>
      <c r="AH14" s="124"/>
    </row>
    <row r="15" spans="1:67" x14ac:dyDescent="0.25">
      <c r="A15" s="57"/>
      <c r="B15" s="75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</row>
    <row r="17" spans="1:68" s="35" customFormat="1" ht="22.5" customHeight="1" x14ac:dyDescent="0.25">
      <c r="A17" s="202" t="s">
        <v>195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78"/>
    </row>
    <row r="18" spans="1:68" s="35" customFormat="1" ht="21.75" customHeight="1" x14ac:dyDescent="0.25">
      <c r="A18" s="202" t="s">
        <v>193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78"/>
    </row>
    <row r="19" spans="1:68" s="35" customFormat="1" ht="18.75" x14ac:dyDescent="0.25">
      <c r="A19" s="258" t="s">
        <v>209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8"/>
      <c r="AK19" s="258"/>
      <c r="AL19" s="258"/>
      <c r="AM19" s="55"/>
    </row>
    <row r="20" spans="1:68" ht="47.25" customHeight="1" x14ac:dyDescent="0.25">
      <c r="A20" s="232" t="s">
        <v>202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59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</row>
    <row r="21" spans="1:68" ht="23.25" customHeight="1" x14ac:dyDescent="0.25">
      <c r="A21" s="201"/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68"/>
      <c r="AN21" s="68"/>
      <c r="AO21" s="68"/>
      <c r="AP21" s="68"/>
      <c r="AQ21" s="68"/>
      <c r="AR21" s="68"/>
    </row>
    <row r="32" spans="1:68" x14ac:dyDescent="0.25">
      <c r="AJ32" s="28" t="s">
        <v>32</v>
      </c>
    </row>
  </sheetData>
  <mergeCells count="24">
    <mergeCell ref="A19:AL19"/>
    <mergeCell ref="A20:AL20"/>
    <mergeCell ref="A21:AL21"/>
    <mergeCell ref="A5:AL5"/>
    <mergeCell ref="A4:AL4"/>
    <mergeCell ref="A7:AL7"/>
    <mergeCell ref="A8:AL8"/>
    <mergeCell ref="A9:AL9"/>
    <mergeCell ref="A10:A13"/>
    <mergeCell ref="B10:B13"/>
    <mergeCell ref="C10:C13"/>
    <mergeCell ref="E12:J12"/>
    <mergeCell ref="L12:Q12"/>
    <mergeCell ref="D10:AL10"/>
    <mergeCell ref="S12:X12"/>
    <mergeCell ref="Z12:AE12"/>
    <mergeCell ref="A17:AL17"/>
    <mergeCell ref="A18:AL18"/>
    <mergeCell ref="AG12:AL12"/>
    <mergeCell ref="D11:J11"/>
    <mergeCell ref="K11:Q11"/>
    <mergeCell ref="R11:X11"/>
    <mergeCell ref="Y11:AE11"/>
    <mergeCell ref="AF11:AL11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"/>
  <sheetViews>
    <sheetView zoomScale="90" zoomScaleNormal="90" workbookViewId="0">
      <selection activeCell="A19" sqref="A19:U19"/>
    </sheetView>
  </sheetViews>
  <sheetFormatPr defaultRowHeight="15.75" x14ac:dyDescent="0.25"/>
  <cols>
    <col min="1" max="1" width="12" style="28" customWidth="1"/>
    <col min="2" max="2" width="60.75" style="28" customWidth="1"/>
    <col min="3" max="3" width="13.875" style="28" customWidth="1"/>
    <col min="4" max="4" width="7.25" style="28" customWidth="1"/>
    <col min="5" max="21" width="6" style="28" customWidth="1"/>
    <col min="22" max="22" width="9" style="28"/>
    <col min="23" max="25" width="9" style="1"/>
    <col min="26" max="30" width="9" style="35"/>
    <col min="31" max="16384" width="9" style="1"/>
  </cols>
  <sheetData>
    <row r="1" spans="1:68" ht="22.5" x14ac:dyDescent="0.25">
      <c r="U1" s="51" t="s">
        <v>192</v>
      </c>
    </row>
    <row r="2" spans="1:68" ht="22.5" x14ac:dyDescent="0.3">
      <c r="U2" s="52" t="s">
        <v>194</v>
      </c>
    </row>
    <row r="3" spans="1:68" ht="18.75" x14ac:dyDescent="0.3">
      <c r="U3" s="52"/>
    </row>
    <row r="4" spans="1:68" x14ac:dyDescent="0.25">
      <c r="A4" s="261" t="s">
        <v>117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</row>
    <row r="5" spans="1:68" s="33" customFormat="1" ht="25.5" customHeight="1" x14ac:dyDescent="0.25">
      <c r="A5" s="267" t="s">
        <v>118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8"/>
      <c r="Z5" s="35"/>
      <c r="AA5" s="35"/>
      <c r="AB5" s="35"/>
      <c r="AC5" s="35"/>
      <c r="AD5" s="35"/>
    </row>
    <row r="6" spans="1:68" s="33" customFormat="1" ht="17.2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28"/>
      <c r="Z6" s="35"/>
      <c r="AA6" s="35"/>
      <c r="AB6" s="35"/>
      <c r="AC6" s="35"/>
      <c r="AD6" s="35"/>
    </row>
    <row r="7" spans="1:68" ht="18.75" x14ac:dyDescent="0.25">
      <c r="A7" s="192" t="s">
        <v>233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</row>
    <row r="8" spans="1:68" x14ac:dyDescent="0.25">
      <c r="A8" s="194" t="s">
        <v>123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</row>
    <row r="9" spans="1:68" x14ac:dyDescent="0.25">
      <c r="J9" s="3"/>
      <c r="K9" s="3"/>
      <c r="L9" s="3"/>
      <c r="M9" s="3"/>
      <c r="N9" s="3"/>
      <c r="O9" s="3"/>
    </row>
    <row r="10" spans="1:68" ht="38.25" customHeight="1" x14ac:dyDescent="0.25">
      <c r="A10" s="226" t="s">
        <v>69</v>
      </c>
      <c r="B10" s="226" t="s">
        <v>18</v>
      </c>
      <c r="C10" s="226" t="s">
        <v>1</v>
      </c>
      <c r="D10" s="263" t="s">
        <v>107</v>
      </c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5"/>
    </row>
    <row r="11" spans="1:68" ht="15.75" customHeight="1" x14ac:dyDescent="0.25">
      <c r="A11" s="226"/>
      <c r="B11" s="226"/>
      <c r="C11" s="226"/>
      <c r="D11" s="225" t="s">
        <v>211</v>
      </c>
      <c r="E11" s="225"/>
      <c r="F11" s="225"/>
      <c r="G11" s="225"/>
      <c r="H11" s="225"/>
      <c r="I11" s="225"/>
      <c r="J11" s="225" t="s">
        <v>212</v>
      </c>
      <c r="K11" s="225"/>
      <c r="L11" s="225"/>
      <c r="M11" s="225"/>
      <c r="N11" s="225"/>
      <c r="O11" s="225"/>
      <c r="P11" s="262" t="s">
        <v>235</v>
      </c>
      <c r="Q11" s="225"/>
      <c r="R11" s="225"/>
      <c r="S11" s="225"/>
      <c r="T11" s="225"/>
      <c r="U11" s="227"/>
      <c r="Z11" s="107"/>
      <c r="AE11" s="107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</row>
    <row r="12" spans="1:68" x14ac:dyDescent="0.25">
      <c r="A12" s="226"/>
      <c r="B12" s="226"/>
      <c r="C12" s="226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</row>
    <row r="13" spans="1:68" ht="39" customHeight="1" x14ac:dyDescent="0.25">
      <c r="A13" s="226"/>
      <c r="B13" s="226"/>
      <c r="C13" s="226"/>
      <c r="D13" s="225" t="s">
        <v>113</v>
      </c>
      <c r="E13" s="225"/>
      <c r="F13" s="225"/>
      <c r="G13" s="225"/>
      <c r="H13" s="225"/>
      <c r="I13" s="225"/>
      <c r="J13" s="225" t="s">
        <v>113</v>
      </c>
      <c r="K13" s="225"/>
      <c r="L13" s="225"/>
      <c r="M13" s="225"/>
      <c r="N13" s="225"/>
      <c r="O13" s="225"/>
      <c r="P13" s="225" t="s">
        <v>113</v>
      </c>
      <c r="Q13" s="225"/>
      <c r="R13" s="225"/>
      <c r="S13" s="225"/>
      <c r="T13" s="225"/>
      <c r="U13" s="225"/>
      <c r="Z13" s="109"/>
      <c r="AA13" s="109"/>
      <c r="AB13" s="109"/>
      <c r="AC13" s="109"/>
      <c r="AD13" s="10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70"/>
      <c r="BK13" s="270"/>
      <c r="BL13" s="270"/>
      <c r="BM13" s="270"/>
      <c r="BN13" s="270"/>
      <c r="BO13" s="270"/>
      <c r="BP13" s="270"/>
    </row>
    <row r="14" spans="1:68" s="35" customFormat="1" ht="39" customHeight="1" x14ac:dyDescent="0.25">
      <c r="A14" s="226"/>
      <c r="B14" s="266"/>
      <c r="C14" s="226"/>
      <c r="D14" s="26" t="s">
        <v>269</v>
      </c>
      <c r="E14" s="26" t="s">
        <v>203</v>
      </c>
      <c r="F14" s="26" t="s">
        <v>204</v>
      </c>
      <c r="G14" s="26" t="s">
        <v>205</v>
      </c>
      <c r="H14" s="26" t="s">
        <v>206</v>
      </c>
      <c r="I14" s="26" t="s">
        <v>207</v>
      </c>
      <c r="J14" s="26" t="s">
        <v>269</v>
      </c>
      <c r="K14" s="26" t="s">
        <v>203</v>
      </c>
      <c r="L14" s="26" t="s">
        <v>204</v>
      </c>
      <c r="M14" s="26" t="s">
        <v>205</v>
      </c>
      <c r="N14" s="26" t="s">
        <v>206</v>
      </c>
      <c r="O14" s="26" t="s">
        <v>207</v>
      </c>
      <c r="P14" s="26" t="s">
        <v>269</v>
      </c>
      <c r="Q14" s="26" t="s">
        <v>203</v>
      </c>
      <c r="R14" s="26" t="s">
        <v>204</v>
      </c>
      <c r="S14" s="26" t="s">
        <v>205</v>
      </c>
      <c r="T14" s="26" t="s">
        <v>206</v>
      </c>
      <c r="U14" s="26" t="s">
        <v>207</v>
      </c>
      <c r="V14" s="93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3"/>
      <c r="BK14" s="103"/>
      <c r="BL14" s="103"/>
      <c r="BM14" s="103"/>
      <c r="BN14" s="103"/>
      <c r="BO14" s="103"/>
      <c r="BP14" s="103"/>
    </row>
    <row r="15" spans="1:68" x14ac:dyDescent="0.25">
      <c r="A15" s="73">
        <v>1</v>
      </c>
      <c r="B15" s="73">
        <v>2</v>
      </c>
      <c r="C15" s="73">
        <v>3</v>
      </c>
      <c r="D15" s="32" t="s">
        <v>39</v>
      </c>
      <c r="E15" s="32" t="s">
        <v>40</v>
      </c>
      <c r="F15" s="32" t="s">
        <v>41</v>
      </c>
      <c r="G15" s="32" t="s">
        <v>42</v>
      </c>
      <c r="H15" s="32" t="s">
        <v>43</v>
      </c>
      <c r="I15" s="32" t="s">
        <v>44</v>
      </c>
      <c r="J15" s="32" t="s">
        <v>72</v>
      </c>
      <c r="K15" s="32" t="s">
        <v>73</v>
      </c>
      <c r="L15" s="32" t="s">
        <v>74</v>
      </c>
      <c r="M15" s="32" t="s">
        <v>75</v>
      </c>
      <c r="N15" s="32" t="s">
        <v>76</v>
      </c>
      <c r="O15" s="32" t="s">
        <v>77</v>
      </c>
      <c r="P15" s="32" t="s">
        <v>78</v>
      </c>
      <c r="Q15" s="32" t="s">
        <v>79</v>
      </c>
      <c r="R15" s="32" t="s">
        <v>80</v>
      </c>
      <c r="S15" s="32" t="s">
        <v>81</v>
      </c>
      <c r="T15" s="32" t="s">
        <v>82</v>
      </c>
      <c r="U15" s="32" t="s">
        <v>83</v>
      </c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</row>
    <row r="16" spans="1:68" x14ac:dyDescent="0.25">
      <c r="A16" s="57"/>
      <c r="B16" s="75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</row>
    <row r="18" spans="1:43" s="35" customFormat="1" ht="36" customHeight="1" x14ac:dyDescent="0.25">
      <c r="A18" s="202" t="s">
        <v>195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88"/>
      <c r="W18" s="88"/>
      <c r="X18" s="88"/>
      <c r="Y18" s="88"/>
      <c r="Z18" s="94"/>
      <c r="AA18" s="94"/>
      <c r="AB18" s="94"/>
      <c r="AC18" s="94"/>
      <c r="AD18" s="94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</row>
    <row r="19" spans="1:43" s="35" customFormat="1" ht="42" customHeight="1" x14ac:dyDescent="0.25">
      <c r="A19" s="202" t="s">
        <v>193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88"/>
      <c r="W19" s="88"/>
      <c r="X19" s="88"/>
      <c r="Y19" s="88"/>
      <c r="Z19" s="94"/>
      <c r="AA19" s="94"/>
      <c r="AB19" s="94"/>
      <c r="AC19" s="94"/>
      <c r="AD19" s="94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</row>
    <row r="20" spans="1:43" ht="68.25" customHeight="1" x14ac:dyDescent="0.25">
      <c r="A20" s="206" t="s">
        <v>196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50"/>
      <c r="W20" s="50"/>
      <c r="X20" s="50"/>
      <c r="Y20" s="50"/>
      <c r="Z20" s="92"/>
      <c r="AA20" s="92"/>
      <c r="AB20" s="92"/>
      <c r="AC20" s="92"/>
      <c r="AD20" s="92"/>
      <c r="AE20" s="50"/>
      <c r="AF20" s="50"/>
      <c r="AG20" s="50"/>
      <c r="AH20" s="50"/>
      <c r="AI20" s="50"/>
      <c r="AJ20" s="50"/>
      <c r="AK20" s="50"/>
    </row>
    <row r="21" spans="1:43" ht="33.75" customHeight="1" x14ac:dyDescent="0.25">
      <c r="A21" s="206" t="s">
        <v>177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55"/>
      <c r="W21" s="55"/>
      <c r="X21" s="55"/>
      <c r="Y21" s="55"/>
      <c r="Z21" s="93"/>
      <c r="AA21" s="93"/>
      <c r="AB21" s="93"/>
      <c r="AC21" s="93"/>
      <c r="AD21" s="93"/>
      <c r="AE21" s="55"/>
      <c r="AF21" s="55"/>
      <c r="AG21" s="55"/>
      <c r="AH21" s="55"/>
      <c r="AI21" s="55"/>
      <c r="AJ21" s="55"/>
      <c r="AK21" s="55"/>
    </row>
    <row r="22" spans="1:43" ht="35.25" customHeight="1" x14ac:dyDescent="0.25">
      <c r="A22" s="206" t="s">
        <v>226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50"/>
      <c r="W22" s="50"/>
      <c r="X22" s="50"/>
      <c r="Y22" s="50"/>
      <c r="Z22" s="92"/>
      <c r="AA22" s="92"/>
      <c r="AB22" s="92"/>
      <c r="AC22" s="92"/>
      <c r="AD22" s="92"/>
      <c r="AE22" s="50"/>
      <c r="AF22" s="50"/>
      <c r="AG22" s="50"/>
      <c r="AH22" s="50"/>
      <c r="AI22" s="50"/>
      <c r="AJ22" s="50"/>
      <c r="AK22" s="50"/>
    </row>
    <row r="23" spans="1:43" ht="18" customHeight="1" x14ac:dyDescent="0.25">
      <c r="A23" s="206" t="s">
        <v>210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55"/>
      <c r="W23" s="55"/>
      <c r="X23" s="55"/>
      <c r="Y23" s="55"/>
      <c r="Z23" s="93"/>
      <c r="AA23" s="93"/>
      <c r="AB23" s="93"/>
      <c r="AC23" s="93"/>
      <c r="AD23" s="93"/>
      <c r="AE23" s="55"/>
      <c r="AF23" s="55"/>
      <c r="AG23" s="55"/>
      <c r="AH23" s="55"/>
      <c r="AI23" s="55"/>
      <c r="AJ23" s="55"/>
      <c r="AK23" s="55"/>
    </row>
    <row r="24" spans="1:43" ht="60.75" customHeight="1" x14ac:dyDescent="0.25">
      <c r="A24" s="232" t="s">
        <v>202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</row>
  </sheetData>
  <mergeCells count="29">
    <mergeCell ref="A18:U18"/>
    <mergeCell ref="A19:U19"/>
    <mergeCell ref="A24:U24"/>
    <mergeCell ref="A20:U20"/>
    <mergeCell ref="A21:U21"/>
    <mergeCell ref="A22:U22"/>
    <mergeCell ref="A23:U23"/>
    <mergeCell ref="AV11:BB12"/>
    <mergeCell ref="BC11:BI12"/>
    <mergeCell ref="BJ11:BP12"/>
    <mergeCell ref="AO13:AU13"/>
    <mergeCell ref="AV13:BB13"/>
    <mergeCell ref="BC13:BI13"/>
    <mergeCell ref="AO11:AU12"/>
    <mergeCell ref="BJ13:BP13"/>
    <mergeCell ref="A4:U4"/>
    <mergeCell ref="P13:U13"/>
    <mergeCell ref="P11:U12"/>
    <mergeCell ref="J11:O12"/>
    <mergeCell ref="J13:O13"/>
    <mergeCell ref="D13:I13"/>
    <mergeCell ref="D11:I12"/>
    <mergeCell ref="D10:U10"/>
    <mergeCell ref="C10:C14"/>
    <mergeCell ref="B10:B14"/>
    <mergeCell ref="A10:A14"/>
    <mergeCell ref="A7:U7"/>
    <mergeCell ref="A5:U5"/>
    <mergeCell ref="A8:U8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1</vt:lpstr>
      <vt:lpstr>2</vt:lpstr>
      <vt:lpstr>4</vt:lpstr>
      <vt:lpstr>7</vt:lpstr>
      <vt:lpstr>8</vt:lpstr>
      <vt:lpstr>3</vt:lpstr>
      <vt:lpstr>5</vt:lpstr>
      <vt:lpstr>6</vt:lpstr>
      <vt:lpstr>'1'!Заголовки_для_печати</vt:lpstr>
      <vt:lpstr>'2'!Заголовки_для_печати</vt:lpstr>
      <vt:lpstr>'3'!Заголовки_для_печати</vt:lpstr>
      <vt:lpstr>'4'!Заголовки_для_печати</vt:lpstr>
      <vt:lpstr>'7'!Заголовки_для_печати</vt:lpstr>
      <vt:lpstr>'1'!Область_печати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user-pc</cp:lastModifiedBy>
  <cp:lastPrinted>2020-04-13T07:04:59Z</cp:lastPrinted>
  <dcterms:created xsi:type="dcterms:W3CDTF">2009-07-27T10:10:26Z</dcterms:created>
  <dcterms:modified xsi:type="dcterms:W3CDTF">2020-04-13T07:30:49Z</dcterms:modified>
</cp:coreProperties>
</file>