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3г\Инвестиции\ИП 2023г. доработка\"/>
    </mc:Choice>
  </mc:AlternateContent>
  <bookViews>
    <workbookView xWindow="3795" yWindow="2640" windowWidth="19320" windowHeight="10020" tabRatio="631" activeTab="4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1'!$A$1:$AY$44</definedName>
    <definedName name="_xlnm.Print_Area" localSheetId="1">'Приложение 2'!$A$1:$AC$45</definedName>
    <definedName name="_xlnm.Print_Area" localSheetId="2">'Приложение 3'!$A$1:$BB$51</definedName>
    <definedName name="_xlnm.Print_Area" localSheetId="3">'Приложение 4'!$A$1:$BN$49</definedName>
    <definedName name="_xlnm.Print_Area" localSheetId="4">'Приложение 5'!$A$1:$J$69</definedName>
  </definedNames>
  <calcPr calcId="152511"/>
</workbook>
</file>

<file path=xl/calcChain.xml><?xml version="1.0" encoding="utf-8"?>
<calcChain xmlns="http://schemas.openxmlformats.org/spreadsheetml/2006/main">
  <c r="AO36" i="125" l="1"/>
  <c r="C36" i="125"/>
  <c r="B36" i="125"/>
  <c r="A36" i="125"/>
  <c r="AO35" i="125"/>
  <c r="C35" i="125"/>
  <c r="B35" i="125"/>
  <c r="A35" i="125"/>
  <c r="C35" i="120"/>
  <c r="B35" i="120"/>
  <c r="A35" i="120"/>
  <c r="AZ34" i="120"/>
  <c r="AI35" i="125" s="1"/>
  <c r="AE34" i="120"/>
  <c r="N35" i="125" s="1"/>
  <c r="S35" i="125" s="1"/>
  <c r="X34" i="120"/>
  <c r="C34" i="120"/>
  <c r="B34" i="120"/>
  <c r="A34" i="120"/>
  <c r="AZ35" i="120"/>
  <c r="AI36" i="125" s="1"/>
  <c r="AS35" i="120"/>
  <c r="AB36" i="125" s="1"/>
  <c r="AL35" i="120"/>
  <c r="AE35" i="120"/>
  <c r="X35" i="120"/>
  <c r="AS34" i="120"/>
  <c r="AB35" i="125" s="1"/>
  <c r="AL34" i="120"/>
  <c r="J32" i="12"/>
  <c r="J31" i="12"/>
  <c r="J18" i="12"/>
  <c r="J17" i="12"/>
  <c r="J16" i="12"/>
  <c r="BN35" i="120" l="1"/>
  <c r="Q35" i="120" s="1"/>
  <c r="U36" i="125"/>
  <c r="Z36" i="125" s="1"/>
  <c r="G35" i="125"/>
  <c r="L35" i="125" s="1"/>
  <c r="AP35" i="125"/>
  <c r="AU35" i="125" s="1"/>
  <c r="AN36" i="125"/>
  <c r="AN35" i="125"/>
  <c r="BN34" i="120"/>
  <c r="Q34" i="120" s="1"/>
  <c r="U35" i="125"/>
  <c r="Z35" i="125" s="1"/>
  <c r="G36" i="125"/>
  <c r="L36" i="125" s="1"/>
  <c r="BG35" i="120"/>
  <c r="J35" i="120" s="1"/>
  <c r="BG34" i="120"/>
  <c r="J34" i="120" s="1"/>
  <c r="AG35" i="125"/>
  <c r="AG36" i="125"/>
  <c r="D35" i="125" l="1"/>
  <c r="E35" i="125"/>
  <c r="N36" i="125"/>
  <c r="AW36" i="125"/>
  <c r="BB36" i="125" s="1"/>
  <c r="AW35" i="125"/>
  <c r="BB35" i="125" s="1"/>
  <c r="B16" i="152"/>
  <c r="C16" i="152" s="1"/>
  <c r="D16" i="152" s="1"/>
  <c r="E16" i="152" s="1"/>
  <c r="F16" i="152" s="1"/>
  <c r="G16" i="152" s="1"/>
  <c r="H16" i="152" s="1"/>
  <c r="I16" i="152" s="1"/>
  <c r="J16" i="152" s="1"/>
  <c r="S36" i="125" l="1"/>
  <c r="AP36" i="125"/>
  <c r="AU36" i="125" s="1"/>
  <c r="E36" i="125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M15" i="125" s="1"/>
  <c r="N15" i="125" s="1"/>
  <c r="O15" i="125" s="1"/>
  <c r="P15" i="125" s="1"/>
  <c r="Q15" i="125" s="1"/>
  <c r="R15" i="125" s="1"/>
  <c r="S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AV32" i="125"/>
  <c r="AV29" i="125"/>
  <c r="AV16" i="125"/>
  <c r="AH32" i="125"/>
  <c r="AH29" i="125"/>
  <c r="AH16" i="125"/>
  <c r="T32" i="125"/>
  <c r="T29" i="125"/>
  <c r="T16" i="125"/>
  <c r="AH38" i="125" l="1"/>
  <c r="T38" i="125"/>
  <c r="D36" i="125"/>
  <c r="AV38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V30" i="115" l="1"/>
  <c r="U30" i="115"/>
  <c r="V27" i="115"/>
  <c r="U27" i="115"/>
  <c r="V14" i="115"/>
  <c r="U14" i="115"/>
  <c r="R30" i="115"/>
  <c r="P30" i="115"/>
  <c r="O30" i="115"/>
  <c r="R27" i="115"/>
  <c r="P27" i="115"/>
  <c r="O27" i="115"/>
  <c r="R14" i="115"/>
  <c r="P14" i="115"/>
  <c r="O14" i="115"/>
  <c r="H32" i="115"/>
  <c r="H31" i="115"/>
  <c r="H19" i="115"/>
  <c r="H18" i="115"/>
  <c r="H17" i="115"/>
  <c r="H16" i="115"/>
  <c r="U35" i="115" l="1"/>
  <c r="V35" i="115"/>
  <c r="P35" i="115"/>
  <c r="O35" i="115"/>
  <c r="R35" i="115"/>
  <c r="H30" i="115"/>
  <c r="F32" i="115" l="1"/>
  <c r="F31" i="115"/>
  <c r="F28" i="115"/>
  <c r="F21" i="115"/>
  <c r="F20" i="115"/>
  <c r="F19" i="115"/>
  <c r="F18" i="115"/>
  <c r="F17" i="115"/>
  <c r="F16" i="115"/>
  <c r="F15" i="115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Y14" i="120" s="1"/>
  <c r="Z14" i="120" s="1"/>
  <c r="AA14" i="120" s="1"/>
  <c r="AB14" i="120" s="1"/>
  <c r="AC14" i="120" s="1"/>
  <c r="AD14" i="120" s="1"/>
  <c r="AE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13" i="12" l="1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O30" i="12" l="1"/>
  <c r="O27" i="12"/>
  <c r="O14" i="12"/>
  <c r="H30" i="12"/>
  <c r="G30" i="12"/>
  <c r="O35" i="12" l="1"/>
  <c r="M30" i="12"/>
  <c r="AX32" i="12" l="1"/>
  <c r="AU32" i="12" s="1"/>
  <c r="K32" i="12" s="1"/>
  <c r="AS32" i="12"/>
  <c r="AP32" i="12" s="1"/>
  <c r="AK32" i="12"/>
  <c r="AF32" i="12"/>
  <c r="AA32" i="12"/>
  <c r="AL33" i="120" s="1"/>
  <c r="Y32" i="115" s="1"/>
  <c r="U34" i="125" s="1"/>
  <c r="Z34" i="125" s="1"/>
  <c r="V32" i="12"/>
  <c r="Q32" i="12"/>
  <c r="AX31" i="12"/>
  <c r="AU31" i="12" s="1"/>
  <c r="AS31" i="12"/>
  <c r="AP31" i="12" s="1"/>
  <c r="AK31" i="12"/>
  <c r="AZ32" i="120" s="1"/>
  <c r="AF31" i="12"/>
  <c r="AA31" i="12"/>
  <c r="AL32" i="120" s="1"/>
  <c r="V31" i="12"/>
  <c r="Q31" i="12"/>
  <c r="AX25" i="12"/>
  <c r="AX24" i="12"/>
  <c r="AX23" i="12"/>
  <c r="AX22" i="12"/>
  <c r="AX21" i="12"/>
  <c r="AX20" i="12"/>
  <c r="AX19" i="12"/>
  <c r="AX18" i="12"/>
  <c r="AX17" i="12"/>
  <c r="AX16" i="12"/>
  <c r="AX15" i="12"/>
  <c r="AZ33" i="120" l="1"/>
  <c r="AA32" i="115" s="1"/>
  <c r="AI34" i="125" s="1"/>
  <c r="AN34" i="125" s="1"/>
  <c r="Y31" i="115"/>
  <c r="AL31" i="120"/>
  <c r="AA31" i="115"/>
  <c r="AZ31" i="120"/>
  <c r="K31" i="12"/>
  <c r="N31" i="12"/>
  <c r="N32" i="12"/>
  <c r="AY30" i="12"/>
  <c r="AX30" i="12"/>
  <c r="AW30" i="12"/>
  <c r="AV30" i="12"/>
  <c r="AU30" i="12"/>
  <c r="AY27" i="12"/>
  <c r="AW27" i="12"/>
  <c r="AV27" i="12"/>
  <c r="AU25" i="12"/>
  <c r="AU24" i="12"/>
  <c r="AU23" i="12"/>
  <c r="AU22" i="12"/>
  <c r="AU21" i="12"/>
  <c r="AU20" i="12"/>
  <c r="AU19" i="12"/>
  <c r="AU18" i="12"/>
  <c r="AU17" i="12"/>
  <c r="AU16" i="12"/>
  <c r="AX14" i="12"/>
  <c r="AU15" i="12"/>
  <c r="AY14" i="12"/>
  <c r="AW14" i="12"/>
  <c r="AV14" i="12"/>
  <c r="AO30" i="12"/>
  <c r="AN30" i="12"/>
  <c r="AM30" i="12"/>
  <c r="AL30" i="12"/>
  <c r="AK30" i="12"/>
  <c r="AK28" i="12"/>
  <c r="AO27" i="12"/>
  <c r="AN27" i="12"/>
  <c r="AM27" i="12"/>
  <c r="AL27" i="12"/>
  <c r="AK25" i="12"/>
  <c r="AZ26" i="120" s="1"/>
  <c r="AK24" i="12"/>
  <c r="AZ25" i="120" s="1"/>
  <c r="AK23" i="12"/>
  <c r="AZ24" i="120" s="1"/>
  <c r="AK22" i="12"/>
  <c r="AZ23" i="120" s="1"/>
  <c r="AK21" i="12"/>
  <c r="AZ22" i="120" s="1"/>
  <c r="AK20" i="12"/>
  <c r="AZ21" i="120" s="1"/>
  <c r="AK19" i="12"/>
  <c r="AK18" i="12"/>
  <c r="AZ19" i="120" s="1"/>
  <c r="AK17" i="12"/>
  <c r="AZ18" i="120" s="1"/>
  <c r="AK16" i="12"/>
  <c r="AZ17" i="120" s="1"/>
  <c r="AK15" i="12"/>
  <c r="AO14" i="12"/>
  <c r="AN14" i="12"/>
  <c r="AM14" i="12"/>
  <c r="AL14" i="12"/>
  <c r="AE30" i="12"/>
  <c r="AD30" i="12"/>
  <c r="AC30" i="12"/>
  <c r="AB30" i="12"/>
  <c r="AA30" i="12"/>
  <c r="AA28" i="12"/>
  <c r="AE27" i="12"/>
  <c r="AD27" i="12"/>
  <c r="AC27" i="12"/>
  <c r="AB27" i="12"/>
  <c r="AA25" i="12"/>
  <c r="AL26" i="120" s="1"/>
  <c r="Y25" i="115" s="1"/>
  <c r="U27" i="125" s="1"/>
  <c r="Z27" i="125" s="1"/>
  <c r="AA24" i="12"/>
  <c r="AL25" i="120" s="1"/>
  <c r="Y24" i="115" s="1"/>
  <c r="U26" i="125" s="1"/>
  <c r="Z26" i="125" s="1"/>
  <c r="AA23" i="12"/>
  <c r="AL24" i="120" s="1"/>
  <c r="Y23" i="115" s="1"/>
  <c r="U25" i="125" s="1"/>
  <c r="Z25" i="125" s="1"/>
  <c r="AA22" i="12"/>
  <c r="AL23" i="120" s="1"/>
  <c r="Y22" i="115" s="1"/>
  <c r="U24" i="125" s="1"/>
  <c r="Z24" i="125" s="1"/>
  <c r="AA21" i="12"/>
  <c r="AL22" i="120" s="1"/>
  <c r="Y21" i="115" s="1"/>
  <c r="U23" i="125" s="1"/>
  <c r="Z23" i="125" s="1"/>
  <c r="AA20" i="12"/>
  <c r="AL21" i="120" s="1"/>
  <c r="Y20" i="115" s="1"/>
  <c r="U22" i="125" s="1"/>
  <c r="Z22" i="125" s="1"/>
  <c r="AA19" i="12"/>
  <c r="AL20" i="120" s="1"/>
  <c r="AA18" i="12"/>
  <c r="AL19" i="120" s="1"/>
  <c r="Y18" i="115" s="1"/>
  <c r="U20" i="125" s="1"/>
  <c r="Z20" i="125" s="1"/>
  <c r="AA17" i="12"/>
  <c r="AL18" i="120" s="1"/>
  <c r="Y17" i="115" s="1"/>
  <c r="U19" i="125" s="1"/>
  <c r="Z19" i="125" s="1"/>
  <c r="AA16" i="12"/>
  <c r="AL17" i="120" s="1"/>
  <c r="AA15" i="12"/>
  <c r="AL16" i="120" s="1"/>
  <c r="Y15" i="115" s="1"/>
  <c r="U17" i="125" s="1"/>
  <c r="Z17" i="125" s="1"/>
  <c r="AE14" i="12"/>
  <c r="AD14" i="12"/>
  <c r="AC14" i="12"/>
  <c r="AB14" i="12"/>
  <c r="AZ16" i="120" l="1"/>
  <c r="AA15" i="115" s="1"/>
  <c r="AI17" i="125" s="1"/>
  <c r="AN17" i="125" s="1"/>
  <c r="AZ20" i="120"/>
  <c r="AA19" i="115" s="1"/>
  <c r="AI21" i="125" s="1"/>
  <c r="AN21" i="125" s="1"/>
  <c r="AA23" i="115"/>
  <c r="AI25" i="125" s="1"/>
  <c r="AN25" i="125" s="1"/>
  <c r="AA20" i="115"/>
  <c r="AI22" i="125" s="1"/>
  <c r="AN22" i="125" s="1"/>
  <c r="Y19" i="115"/>
  <c r="U21" i="125" s="1"/>
  <c r="Z21" i="125" s="1"/>
  <c r="AA21" i="115"/>
  <c r="AI23" i="125" s="1"/>
  <c r="AN23" i="125" s="1"/>
  <c r="AA25" i="115"/>
  <c r="AI27" i="125" s="1"/>
  <c r="AN27" i="125" s="1"/>
  <c r="AA24" i="115"/>
  <c r="AI26" i="125" s="1"/>
  <c r="AN26" i="125" s="1"/>
  <c r="AI33" i="125"/>
  <c r="AL15" i="120"/>
  <c r="Y16" i="115"/>
  <c r="AA22" i="115"/>
  <c r="AI24" i="125" s="1"/>
  <c r="AN24" i="125" s="1"/>
  <c r="U33" i="125"/>
  <c r="AA18" i="115"/>
  <c r="AA16" i="115"/>
  <c r="AA17" i="115"/>
  <c r="AK27" i="12"/>
  <c r="AZ29" i="120"/>
  <c r="AA27" i="12"/>
  <c r="AL29" i="120"/>
  <c r="K16" i="12"/>
  <c r="N16" i="12"/>
  <c r="K20" i="12"/>
  <c r="N20" i="12"/>
  <c r="K24" i="12"/>
  <c r="N24" i="12"/>
  <c r="K17" i="12"/>
  <c r="N17" i="12"/>
  <c r="K21" i="12"/>
  <c r="N21" i="12"/>
  <c r="K25" i="12"/>
  <c r="N25" i="12"/>
  <c r="K15" i="12"/>
  <c r="N15" i="12"/>
  <c r="K18" i="12"/>
  <c r="N18" i="12"/>
  <c r="K22" i="12"/>
  <c r="N22" i="12"/>
  <c r="K19" i="12"/>
  <c r="N19" i="12"/>
  <c r="K23" i="12"/>
  <c r="N23" i="12"/>
  <c r="AB35" i="12"/>
  <c r="AC35" i="12"/>
  <c r="AO35" i="12"/>
  <c r="AW35" i="12"/>
  <c r="AL35" i="12"/>
  <c r="AE35" i="12"/>
  <c r="AK14" i="12"/>
  <c r="AM35" i="12"/>
  <c r="AY35" i="12"/>
  <c r="AA14" i="12"/>
  <c r="AN35" i="12"/>
  <c r="AU14" i="12"/>
  <c r="AD35" i="12"/>
  <c r="AV35" i="12"/>
  <c r="T28" i="12"/>
  <c r="AZ15" i="120" l="1"/>
  <c r="AX28" i="12"/>
  <c r="J28" i="12"/>
  <c r="H28" i="115" s="1"/>
  <c r="H27" i="115" s="1"/>
  <c r="AA35" i="12"/>
  <c r="AI32" i="125"/>
  <c r="AN33" i="125"/>
  <c r="AN32" i="125" s="1"/>
  <c r="Z33" i="125"/>
  <c r="Z32" i="125" s="1"/>
  <c r="U32" i="125"/>
  <c r="U18" i="125"/>
  <c r="Y14" i="115"/>
  <c r="AK35" i="12"/>
  <c r="AI20" i="125"/>
  <c r="AN20" i="125" s="1"/>
  <c r="AI19" i="125"/>
  <c r="AN19" i="125" s="1"/>
  <c r="AI18" i="125"/>
  <c r="AA14" i="115"/>
  <c r="AA28" i="115"/>
  <c r="AZ28" i="120"/>
  <c r="AZ37" i="120" s="1"/>
  <c r="AA30" i="115" s="1"/>
  <c r="Y28" i="115"/>
  <c r="AL28" i="120"/>
  <c r="AL37" i="120" s="1"/>
  <c r="Y30" i="115" s="1"/>
  <c r="Y28" i="12"/>
  <c r="AX27" i="12" l="1"/>
  <c r="AX35" i="12" s="1"/>
  <c r="AU28" i="12"/>
  <c r="N28" i="12" s="1"/>
  <c r="Z18" i="125"/>
  <c r="Z16" i="125" s="1"/>
  <c r="U16" i="125"/>
  <c r="AN18" i="125"/>
  <c r="AN16" i="125" s="1"/>
  <c r="AI16" i="125"/>
  <c r="AA27" i="115"/>
  <c r="AA35" i="115" s="1"/>
  <c r="AI30" i="125"/>
  <c r="Y27" i="115"/>
  <c r="Y35" i="115" s="1"/>
  <c r="U30" i="125"/>
  <c r="AI28" i="12"/>
  <c r="AU27" i="12" l="1"/>
  <c r="AU35" i="12" s="1"/>
  <c r="K28" i="12"/>
  <c r="AI29" i="125"/>
  <c r="AI38" i="125" s="1"/>
  <c r="AN30" i="125"/>
  <c r="AN29" i="125" s="1"/>
  <c r="AN38" i="125" s="1"/>
  <c r="H30" i="152"/>
  <c r="H29" i="152" s="1"/>
  <c r="H19" i="152"/>
  <c r="U29" i="125"/>
  <c r="U38" i="125" s="1"/>
  <c r="Z30" i="125"/>
  <c r="Z29" i="125" s="1"/>
  <c r="Z38" i="125" s="1"/>
  <c r="F30" i="152"/>
  <c r="F29" i="152" s="1"/>
  <c r="F19" i="152"/>
  <c r="H18" i="152" l="1"/>
  <c r="F18" i="152"/>
  <c r="F17" i="152" s="1"/>
  <c r="AO27" i="125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AO21" i="125"/>
  <c r="C21" i="125"/>
  <c r="B21" i="125"/>
  <c r="A21" i="125"/>
  <c r="AO20" i="125"/>
  <c r="C20" i="125"/>
  <c r="B20" i="125"/>
  <c r="A20" i="125"/>
  <c r="AO19" i="125"/>
  <c r="C19" i="125"/>
  <c r="B19" i="125"/>
  <c r="A19" i="125"/>
  <c r="AO18" i="125"/>
  <c r="C18" i="125"/>
  <c r="B18" i="125"/>
  <c r="A18" i="12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H17" i="152" l="1"/>
  <c r="AS25" i="12" l="1"/>
  <c r="AP25" i="12" s="1"/>
  <c r="AF25" i="12"/>
  <c r="AS26" i="120" s="1"/>
  <c r="Z25" i="115" s="1"/>
  <c r="V25" i="12"/>
  <c r="AE26" i="120" s="1"/>
  <c r="X25" i="115" s="1"/>
  <c r="N27" i="125" s="1"/>
  <c r="S27" i="125" s="1"/>
  <c r="Q25" i="12"/>
  <c r="X26" i="120" s="1"/>
  <c r="AS24" i="12"/>
  <c r="AP24" i="12" s="1"/>
  <c r="AF24" i="12"/>
  <c r="AS25" i="120" s="1"/>
  <c r="Z24" i="115" s="1"/>
  <c r="V24" i="12"/>
  <c r="AE25" i="120" s="1"/>
  <c r="X24" i="115" s="1"/>
  <c r="N26" i="125" s="1"/>
  <c r="S26" i="125" s="1"/>
  <c r="Q24" i="12"/>
  <c r="X25" i="120" s="1"/>
  <c r="AS23" i="12"/>
  <c r="AP23" i="12" s="1"/>
  <c r="AF23" i="12"/>
  <c r="AS24" i="120" s="1"/>
  <c r="Z23" i="115" s="1"/>
  <c r="V23" i="12"/>
  <c r="AE24" i="120" s="1"/>
  <c r="X23" i="115" s="1"/>
  <c r="N25" i="125" s="1"/>
  <c r="S25" i="125" s="1"/>
  <c r="Q23" i="12"/>
  <c r="X24" i="120" s="1"/>
  <c r="AS22" i="12"/>
  <c r="AP22" i="12" s="1"/>
  <c r="AF22" i="12"/>
  <c r="V22" i="12"/>
  <c r="AE23" i="120" s="1"/>
  <c r="X22" i="115" s="1"/>
  <c r="N24" i="125" s="1"/>
  <c r="S24" i="125" s="1"/>
  <c r="Q22" i="12"/>
  <c r="X23" i="120" s="1"/>
  <c r="W23" i="115" l="1"/>
  <c r="AB23" i="115" s="1"/>
  <c r="BN24" i="120"/>
  <c r="Q24" i="120" s="1"/>
  <c r="W22" i="115"/>
  <c r="BN23" i="120"/>
  <c r="Q23" i="120" s="1"/>
  <c r="W24" i="115"/>
  <c r="AB24" i="115" s="1"/>
  <c r="BN25" i="120"/>
  <c r="Q25" i="120" s="1"/>
  <c r="W25" i="115"/>
  <c r="AB25" i="115" s="1"/>
  <c r="BN26" i="120"/>
  <c r="Q26" i="120" s="1"/>
  <c r="H22" i="12"/>
  <c r="G22" i="12" s="1"/>
  <c r="M22" i="12"/>
  <c r="H23" i="12"/>
  <c r="G23" i="12" s="1"/>
  <c r="M23" i="12"/>
  <c r="H24" i="12"/>
  <c r="G24" i="12" s="1"/>
  <c r="M24" i="12"/>
  <c r="H25" i="12"/>
  <c r="G25" i="12" s="1"/>
  <c r="M25" i="12"/>
  <c r="AB25" i="125"/>
  <c r="AB27" i="125"/>
  <c r="AS23" i="120"/>
  <c r="Z22" i="115" s="1"/>
  <c r="AB26" i="125"/>
  <c r="BG24" i="120"/>
  <c r="J24" i="120" s="1"/>
  <c r="BG25" i="120"/>
  <c r="J25" i="120" s="1"/>
  <c r="BG26" i="120"/>
  <c r="J26" i="120" s="1"/>
  <c r="J24" i="12"/>
  <c r="H24" i="115" s="1"/>
  <c r="J25" i="12"/>
  <c r="H25" i="115" s="1"/>
  <c r="J23" i="12"/>
  <c r="H23" i="115" s="1"/>
  <c r="J22" i="12"/>
  <c r="H22" i="115" s="1"/>
  <c r="G27" i="125" l="1"/>
  <c r="AP27" i="125" s="1"/>
  <c r="AC25" i="115"/>
  <c r="N25" i="115" s="1"/>
  <c r="G24" i="125"/>
  <c r="AC22" i="115"/>
  <c r="N22" i="115" s="1"/>
  <c r="G26" i="125"/>
  <c r="AP26" i="125" s="1"/>
  <c r="AC24" i="115"/>
  <c r="N24" i="115" s="1"/>
  <c r="G25" i="125"/>
  <c r="AP25" i="125" s="1"/>
  <c r="AC23" i="115"/>
  <c r="N23" i="115" s="1"/>
  <c r="BG23" i="120"/>
  <c r="J23" i="120" s="1"/>
  <c r="I24" i="115"/>
  <c r="G24" i="115"/>
  <c r="I25" i="115"/>
  <c r="G25" i="115"/>
  <c r="AG26" i="125"/>
  <c r="AG27" i="125"/>
  <c r="I23" i="115"/>
  <c r="G23" i="115"/>
  <c r="AB24" i="125"/>
  <c r="AB22" i="115"/>
  <c r="AG25" i="125"/>
  <c r="L23" i="115" l="1"/>
  <c r="D25" i="125"/>
  <c r="L24" i="115"/>
  <c r="D26" i="125"/>
  <c r="E26" i="125"/>
  <c r="Q24" i="115"/>
  <c r="L25" i="115"/>
  <c r="D27" i="125"/>
  <c r="E25" i="125"/>
  <c r="Q23" i="115"/>
  <c r="E24" i="125"/>
  <c r="Q22" i="115"/>
  <c r="L25" i="125"/>
  <c r="AW25" i="125"/>
  <c r="BB25" i="125" s="1"/>
  <c r="L24" i="125"/>
  <c r="AW24" i="125"/>
  <c r="BB24" i="125" s="1"/>
  <c r="E27" i="125"/>
  <c r="Q25" i="115"/>
  <c r="L26" i="125"/>
  <c r="AW26" i="125"/>
  <c r="BB26" i="125" s="1"/>
  <c r="L27" i="125"/>
  <c r="AW27" i="125"/>
  <c r="BB27" i="125" s="1"/>
  <c r="G22" i="115"/>
  <c r="I22" i="115"/>
  <c r="AU27" i="125"/>
  <c r="AG24" i="125"/>
  <c r="AP24" i="125"/>
  <c r="AU26" i="125"/>
  <c r="AU25" i="125"/>
  <c r="L22" i="115" l="1"/>
  <c r="D24" i="125"/>
  <c r="AU24" i="125"/>
  <c r="AO34" i="125"/>
  <c r="C34" i="125"/>
  <c r="B34" i="125"/>
  <c r="A34" i="125"/>
  <c r="C33" i="120"/>
  <c r="B33" i="120"/>
  <c r="A33" i="120"/>
  <c r="X33" i="120"/>
  <c r="AS33" i="120"/>
  <c r="Z32" i="115" s="1"/>
  <c r="AE33" i="120"/>
  <c r="X32" i="115" s="1"/>
  <c r="W32" i="115" l="1"/>
  <c r="AC32" i="115" s="1"/>
  <c r="N32" i="115" s="1"/>
  <c r="BN33" i="120"/>
  <c r="Q33" i="120" s="1"/>
  <c r="BG33" i="120"/>
  <c r="J33" i="120" s="1"/>
  <c r="AB34" i="125"/>
  <c r="AG34" i="125" s="1"/>
  <c r="AB32" i="115" l="1"/>
  <c r="I32" i="115" s="1"/>
  <c r="L32" i="115" s="1"/>
  <c r="G34" i="125"/>
  <c r="L34" i="125" s="1"/>
  <c r="E34" i="125"/>
  <c r="Q32" i="115"/>
  <c r="N34" i="125"/>
  <c r="S34" i="125" s="1"/>
  <c r="AW34" i="125" l="1"/>
  <c r="BB34" i="125" s="1"/>
  <c r="G32" i="115"/>
  <c r="D34" i="125"/>
  <c r="AP34" i="125"/>
  <c r="AU34" i="125" s="1"/>
  <c r="AO33" i="125"/>
  <c r="AO30" i="125"/>
  <c r="AO29" i="125" s="1"/>
  <c r="AO17" i="125"/>
  <c r="AA29" i="125"/>
  <c r="AA16" i="125"/>
  <c r="M16" i="125"/>
  <c r="M29" i="125"/>
  <c r="F29" i="125"/>
  <c r="F16" i="125"/>
  <c r="AO16" i="125" l="1"/>
  <c r="F32" i="125" l="1"/>
  <c r="F38" i="125" s="1"/>
  <c r="AS21" i="12"/>
  <c r="AP21" i="12" s="1"/>
  <c r="M21" i="12" s="1"/>
  <c r="AF21" i="12"/>
  <c r="AS22" i="120" s="1"/>
  <c r="Z21" i="115" s="1"/>
  <c r="AB23" i="125" s="1"/>
  <c r="AG23" i="125" s="1"/>
  <c r="V21" i="12"/>
  <c r="AE22" i="120" s="1"/>
  <c r="X21" i="115" s="1"/>
  <c r="Q21" i="12"/>
  <c r="AS20" i="12"/>
  <c r="AP20" i="12" s="1"/>
  <c r="M20" i="12" s="1"/>
  <c r="AF20" i="12"/>
  <c r="AS21" i="120" s="1"/>
  <c r="Z20" i="115" s="1"/>
  <c r="AB22" i="125" s="1"/>
  <c r="AG22" i="125" s="1"/>
  <c r="V20" i="12"/>
  <c r="AE21" i="120" s="1"/>
  <c r="X20" i="115" s="1"/>
  <c r="Q20" i="12"/>
  <c r="AS19" i="12"/>
  <c r="AP19" i="12" s="1"/>
  <c r="AF19" i="12"/>
  <c r="V19" i="12"/>
  <c r="Q19" i="12"/>
  <c r="H19" i="12" l="1"/>
  <c r="G19" i="12" s="1"/>
  <c r="M19" i="12"/>
  <c r="J20" i="12"/>
  <c r="H20" i="12"/>
  <c r="G20" i="12" s="1"/>
  <c r="J21" i="12"/>
  <c r="H21" i="115" s="1"/>
  <c r="H21" i="12"/>
  <c r="G21" i="12" s="1"/>
  <c r="N22" i="125"/>
  <c r="N23" i="125"/>
  <c r="AE20" i="120"/>
  <c r="AS20" i="120"/>
  <c r="Z19" i="115" s="1"/>
  <c r="AB21" i="125" s="1"/>
  <c r="AG21" i="125" s="1"/>
  <c r="X20" i="120"/>
  <c r="X21" i="120"/>
  <c r="X22" i="120"/>
  <c r="BN22" i="120" s="1"/>
  <c r="Q22" i="120" s="1"/>
  <c r="AA32" i="125"/>
  <c r="AA38" i="125" s="1"/>
  <c r="M32" i="125"/>
  <c r="M38" i="125" s="1"/>
  <c r="W20" i="115" l="1"/>
  <c r="AB20" i="115" s="1"/>
  <c r="I20" i="115" s="1"/>
  <c r="BN21" i="120"/>
  <c r="Q21" i="120" s="1"/>
  <c r="W19" i="115"/>
  <c r="BN20" i="120"/>
  <c r="Q20" i="120" s="1"/>
  <c r="H20" i="115"/>
  <c r="BG22" i="120"/>
  <c r="J22" i="120" s="1"/>
  <c r="W21" i="115"/>
  <c r="AC21" i="115" s="1"/>
  <c r="N21" i="115" s="1"/>
  <c r="S22" i="125"/>
  <c r="S23" i="125"/>
  <c r="X19" i="115"/>
  <c r="BG21" i="120"/>
  <c r="J21" i="120" s="1"/>
  <c r="BG20" i="120"/>
  <c r="AO32" i="125"/>
  <c r="AO38" i="125" s="1"/>
  <c r="G21" i="125" l="1"/>
  <c r="AC19" i="115"/>
  <c r="N19" i="115" s="1"/>
  <c r="L20" i="115"/>
  <c r="D22" i="125"/>
  <c r="E23" i="125"/>
  <c r="Q21" i="115"/>
  <c r="G22" i="125"/>
  <c r="AC20" i="115"/>
  <c r="N20" i="115" s="1"/>
  <c r="G20" i="115"/>
  <c r="G23" i="125"/>
  <c r="AW23" i="125" s="1"/>
  <c r="BB23" i="125" s="1"/>
  <c r="AB21" i="115"/>
  <c r="J20" i="120"/>
  <c r="N21" i="125"/>
  <c r="AB19" i="115"/>
  <c r="L22" i="125" l="1"/>
  <c r="AW22" i="125"/>
  <c r="BB22" i="125" s="1"/>
  <c r="AP22" i="125"/>
  <c r="AU22" i="125" s="1"/>
  <c r="E21" i="125"/>
  <c r="Q19" i="115"/>
  <c r="E22" i="125"/>
  <c r="Q20" i="115"/>
  <c r="L21" i="125"/>
  <c r="AW21" i="125"/>
  <c r="BB21" i="125" s="1"/>
  <c r="I21" i="115"/>
  <c r="G21" i="115"/>
  <c r="L23" i="125"/>
  <c r="AP23" i="125"/>
  <c r="I19" i="115"/>
  <c r="G19" i="115"/>
  <c r="S21" i="125"/>
  <c r="AP21" i="125"/>
  <c r="L19" i="115" l="1"/>
  <c r="D21" i="125"/>
  <c r="L21" i="115"/>
  <c r="D23" i="125"/>
  <c r="AU23" i="125"/>
  <c r="AU21" i="125"/>
  <c r="AS28" i="12"/>
  <c r="AS18" i="12"/>
  <c r="AP18" i="12" s="1"/>
  <c r="AS17" i="12"/>
  <c r="AP17" i="12" s="1"/>
  <c r="AS16" i="12"/>
  <c r="AP16" i="12" s="1"/>
  <c r="AS15" i="12"/>
  <c r="AF18" i="12"/>
  <c r="V18" i="12"/>
  <c r="Q18" i="12"/>
  <c r="AF17" i="12"/>
  <c r="V17" i="12"/>
  <c r="Q17" i="12"/>
  <c r="AF16" i="12"/>
  <c r="V16" i="12"/>
  <c r="AE17" i="120" s="1"/>
  <c r="X16" i="115" s="1"/>
  <c r="N18" i="125" s="1"/>
  <c r="S18" i="125" s="1"/>
  <c r="Q16" i="12"/>
  <c r="X17" i="120" s="1"/>
  <c r="H18" i="12" l="1"/>
  <c r="G18" i="12" s="1"/>
  <c r="M18" i="12"/>
  <c r="W16" i="115"/>
  <c r="AC16" i="115" s="1"/>
  <c r="N16" i="115" s="1"/>
  <c r="BN17" i="120"/>
  <c r="Q17" i="120" s="1"/>
  <c r="H16" i="12"/>
  <c r="M16" i="12"/>
  <c r="H17" i="12"/>
  <c r="G17" i="12" s="1"/>
  <c r="M17" i="12"/>
  <c r="G16" i="12"/>
  <c r="AE18" i="120"/>
  <c r="X17" i="115" s="1"/>
  <c r="N19" i="125" s="1"/>
  <c r="S19" i="125" s="1"/>
  <c r="AS19" i="120"/>
  <c r="AS18" i="120"/>
  <c r="Z17" i="115" s="1"/>
  <c r="AB19" i="125" s="1"/>
  <c r="AS17" i="120"/>
  <c r="X19" i="120"/>
  <c r="X18" i="120"/>
  <c r="AE19" i="120"/>
  <c r="X18" i="115" s="1"/>
  <c r="N20" i="125" s="1"/>
  <c r="S20" i="125" s="1"/>
  <c r="AI30" i="12"/>
  <c r="AI27" i="12"/>
  <c r="AI14" i="12"/>
  <c r="Y30" i="12"/>
  <c r="Y27" i="12"/>
  <c r="Y14" i="12"/>
  <c r="G18" i="125" l="1"/>
  <c r="AW18" i="125" s="1"/>
  <c r="BB18" i="125" s="1"/>
  <c r="W18" i="115"/>
  <c r="AC18" i="115" s="1"/>
  <c r="N18" i="115" s="1"/>
  <c r="BN19" i="120"/>
  <c r="Q19" i="120" s="1"/>
  <c r="E18" i="125"/>
  <c r="Q16" i="115"/>
  <c r="W17" i="115"/>
  <c r="AC17" i="115" s="1"/>
  <c r="N17" i="115" s="1"/>
  <c r="BN18" i="120"/>
  <c r="Q18" i="120" s="1"/>
  <c r="BG17" i="120"/>
  <c r="J17" i="120" s="1"/>
  <c r="Z16" i="115"/>
  <c r="AG19" i="125"/>
  <c r="BG19" i="120"/>
  <c r="J19" i="120" s="1"/>
  <c r="Z18" i="115"/>
  <c r="AB20" i="125" s="1"/>
  <c r="BG18" i="120"/>
  <c r="J18" i="120" s="1"/>
  <c r="AI35" i="12"/>
  <c r="Y35" i="12"/>
  <c r="L18" i="125" l="1"/>
  <c r="G20" i="125"/>
  <c r="L20" i="125" s="1"/>
  <c r="AB17" i="115"/>
  <c r="I17" i="115" s="1"/>
  <c r="G19" i="125"/>
  <c r="L19" i="125" s="1"/>
  <c r="Q17" i="115"/>
  <c r="E19" i="125"/>
  <c r="E20" i="125"/>
  <c r="Q18" i="115"/>
  <c r="AB18" i="115"/>
  <c r="I18" i="115" s="1"/>
  <c r="AB18" i="125"/>
  <c r="AB16" i="115"/>
  <c r="AG20" i="125"/>
  <c r="T27" i="115"/>
  <c r="S27" i="115"/>
  <c r="M27" i="115"/>
  <c r="K27" i="115"/>
  <c r="J27" i="115"/>
  <c r="AT27" i="12"/>
  <c r="AR27" i="12"/>
  <c r="AQ27" i="12"/>
  <c r="AJ27" i="12"/>
  <c r="AH27" i="12"/>
  <c r="AG27" i="12"/>
  <c r="Z27" i="12"/>
  <c r="X27" i="12"/>
  <c r="W27" i="12"/>
  <c r="U27" i="12"/>
  <c r="T27" i="12"/>
  <c r="S27" i="12"/>
  <c r="R27" i="12"/>
  <c r="P27" i="12"/>
  <c r="AP20" i="125" l="1"/>
  <c r="AU20" i="125" s="1"/>
  <c r="AW20" i="125"/>
  <c r="BB20" i="125" s="1"/>
  <c r="G17" i="115"/>
  <c r="AP19" i="125"/>
  <c r="AU19" i="125" s="1"/>
  <c r="AW19" i="125"/>
  <c r="BB19" i="125" s="1"/>
  <c r="L18" i="115"/>
  <c r="D20" i="125"/>
  <c r="L17" i="115"/>
  <c r="D19" i="125"/>
  <c r="G18" i="115"/>
  <c r="I16" i="115"/>
  <c r="G16" i="115"/>
  <c r="AG18" i="125"/>
  <c r="AP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L16" i="115" l="1"/>
  <c r="D18" i="125"/>
  <c r="AU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T30" i="115"/>
  <c r="S30" i="115"/>
  <c r="K30" i="115"/>
  <c r="J30" i="115"/>
  <c r="T14" i="115"/>
  <c r="S14" i="115"/>
  <c r="K14" i="115"/>
  <c r="J14" i="115"/>
  <c r="C31" i="152" l="1"/>
  <c r="T35" i="115"/>
  <c r="S35" i="115"/>
  <c r="J35" i="115"/>
  <c r="K35" i="115"/>
  <c r="C32" i="120"/>
  <c r="C33" i="125"/>
  <c r="C31" i="115"/>
  <c r="C29" i="120"/>
  <c r="C30" i="125"/>
  <c r="C16" i="120"/>
  <c r="C17" i="125"/>
  <c r="C15" i="115"/>
  <c r="C39" i="152" l="1"/>
  <c r="C30" i="152"/>
  <c r="M14" i="115"/>
  <c r="C29" i="152" l="1"/>
  <c r="A30" i="115"/>
  <c r="B30" i="115"/>
  <c r="A31" i="115"/>
  <c r="B31" i="115"/>
  <c r="D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AP15" i="12"/>
  <c r="AF28" i="12"/>
  <c r="AS29" i="120" s="1"/>
  <c r="AF15" i="12"/>
  <c r="AE32" i="120"/>
  <c r="V28" i="12"/>
  <c r="AE29" i="120" s="1"/>
  <c r="V15" i="12"/>
  <c r="Q28" i="12"/>
  <c r="X29" i="120" s="1"/>
  <c r="BN29" i="120" s="1"/>
  <c r="Q15" i="12"/>
  <c r="AT30" i="12"/>
  <c r="AR30" i="12"/>
  <c r="AQ30" i="12"/>
  <c r="AJ30" i="12"/>
  <c r="AH30" i="12"/>
  <c r="AG30" i="12"/>
  <c r="Z30" i="12"/>
  <c r="X30" i="12"/>
  <c r="W30" i="12"/>
  <c r="U30" i="12"/>
  <c r="T30" i="12"/>
  <c r="S30" i="12"/>
  <c r="R30" i="12"/>
  <c r="P30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5" i="12" l="1"/>
  <c r="H14" i="12" s="1"/>
  <c r="M15" i="12"/>
  <c r="M14" i="12" s="1"/>
  <c r="Q29" i="120"/>
  <c r="Q28" i="120" s="1"/>
  <c r="BN28" i="120"/>
  <c r="G15" i="12"/>
  <c r="G14" i="12" s="1"/>
  <c r="K30" i="12"/>
  <c r="X32" i="120"/>
  <c r="BN32" i="120" s="1"/>
  <c r="BG29" i="120"/>
  <c r="J29" i="120" s="1"/>
  <c r="AE16" i="120"/>
  <c r="AS16" i="120"/>
  <c r="X16" i="120"/>
  <c r="BN16" i="120" s="1"/>
  <c r="AS32" i="120"/>
  <c r="AS31" i="120" s="1"/>
  <c r="W28" i="115"/>
  <c r="Z28" i="115"/>
  <c r="X28" i="115"/>
  <c r="N30" i="125" s="1"/>
  <c r="AE31" i="120"/>
  <c r="X31" i="115"/>
  <c r="C17" i="152"/>
  <c r="AP28" i="12"/>
  <c r="AS27" i="12"/>
  <c r="AF27" i="12"/>
  <c r="V27" i="12"/>
  <c r="Q27" i="12"/>
  <c r="S35" i="12"/>
  <c r="X35" i="12"/>
  <c r="AH35" i="12"/>
  <c r="AR35" i="12"/>
  <c r="V30" i="12"/>
  <c r="T35" i="12"/>
  <c r="AT35" i="12"/>
  <c r="U35" i="12"/>
  <c r="Z35" i="12"/>
  <c r="AJ35" i="12"/>
  <c r="Q14" i="12"/>
  <c r="AF30" i="12"/>
  <c r="P35" i="12"/>
  <c r="R35" i="12"/>
  <c r="W35" i="12"/>
  <c r="AG35" i="12"/>
  <c r="AQ35" i="12"/>
  <c r="J15" i="12"/>
  <c r="AP14" i="12"/>
  <c r="Q30" i="12"/>
  <c r="V14" i="12"/>
  <c r="AF14" i="12"/>
  <c r="AS14" i="12"/>
  <c r="AS30" i="12"/>
  <c r="H15" i="115" l="1"/>
  <c r="H14" i="115" s="1"/>
  <c r="H35" i="115" s="1"/>
  <c r="G30" i="125"/>
  <c r="AW30" i="125" s="1"/>
  <c r="BB30" i="125" s="1"/>
  <c r="BB29" i="125" s="1"/>
  <c r="AC28" i="115"/>
  <c r="Q16" i="120"/>
  <c r="BN15" i="120"/>
  <c r="BN31" i="120"/>
  <c r="Q32" i="120"/>
  <c r="Q31" i="120" s="1"/>
  <c r="H28" i="12"/>
  <c r="H27" i="12" s="1"/>
  <c r="H35" i="12" s="1"/>
  <c r="M28" i="12"/>
  <c r="M27" i="12" s="1"/>
  <c r="M35" i="12" s="1"/>
  <c r="W31" i="115"/>
  <c r="W15" i="115"/>
  <c r="AC15" i="115" s="1"/>
  <c r="X31" i="120"/>
  <c r="X15" i="115"/>
  <c r="AE15" i="120"/>
  <c r="X15" i="120"/>
  <c r="AS15" i="120"/>
  <c r="BG16" i="120"/>
  <c r="Z31" i="115"/>
  <c r="BG32" i="120"/>
  <c r="AB28" i="115"/>
  <c r="I28" i="115" s="1"/>
  <c r="D30" i="125" s="1"/>
  <c r="Z15" i="115"/>
  <c r="AB30" i="125"/>
  <c r="AG30" i="125" s="1"/>
  <c r="N33" i="125"/>
  <c r="X28" i="120"/>
  <c r="S30" i="125"/>
  <c r="AS28" i="120"/>
  <c r="AE28" i="120"/>
  <c r="BG28" i="120"/>
  <c r="AP27" i="12"/>
  <c r="AF35" i="12"/>
  <c r="V35" i="12"/>
  <c r="AS35" i="12"/>
  <c r="Q35" i="12"/>
  <c r="J14" i="12"/>
  <c r="AP30" i="12"/>
  <c r="J30" i="12"/>
  <c r="N30" i="12"/>
  <c r="K14" i="12"/>
  <c r="N14" i="12"/>
  <c r="G28" i="12" l="1"/>
  <c r="G27" i="12" s="1"/>
  <c r="G35" i="12" s="1"/>
  <c r="L30" i="125"/>
  <c r="BN37" i="120"/>
  <c r="AW29" i="125"/>
  <c r="G33" i="125"/>
  <c r="AW33" i="125" s="1"/>
  <c r="AW32" i="125" s="1"/>
  <c r="AC31" i="115"/>
  <c r="AC27" i="115"/>
  <c r="N28" i="115"/>
  <c r="Q15" i="120"/>
  <c r="Q37" i="120" s="1"/>
  <c r="N15" i="115"/>
  <c r="AC14" i="115"/>
  <c r="G17" i="125"/>
  <c r="X14" i="115"/>
  <c r="N17" i="125"/>
  <c r="S17" i="125" s="1"/>
  <c r="W14" i="115"/>
  <c r="J16" i="120"/>
  <c r="BG31" i="120"/>
  <c r="AB33" i="125"/>
  <c r="AB32" i="125" s="1"/>
  <c r="AB31" i="115"/>
  <c r="J32" i="120"/>
  <c r="G28" i="115"/>
  <c r="AB17" i="125"/>
  <c r="Z14" i="115"/>
  <c r="AB15" i="115"/>
  <c r="BG15" i="120"/>
  <c r="AP30" i="125"/>
  <c r="AE37" i="120"/>
  <c r="AS37" i="120"/>
  <c r="Z30" i="115" s="1"/>
  <c r="X37" i="120"/>
  <c r="Z27" i="115"/>
  <c r="S33" i="125"/>
  <c r="S32" i="125" s="1"/>
  <c r="N32" i="125"/>
  <c r="W27" i="115"/>
  <c r="L28" i="115"/>
  <c r="X27" i="115"/>
  <c r="N27" i="12"/>
  <c r="N35" i="12" s="1"/>
  <c r="J27" i="12"/>
  <c r="J35" i="12" s="1"/>
  <c r="K27" i="12"/>
  <c r="K35" i="12" s="1"/>
  <c r="AP35" i="12"/>
  <c r="BB33" i="125" l="1"/>
  <c r="BB32" i="125" s="1"/>
  <c r="X30" i="115"/>
  <c r="X35" i="115" s="1"/>
  <c r="L33" i="125"/>
  <c r="L32" i="125" s="1"/>
  <c r="E17" i="125"/>
  <c r="E16" i="125" s="1"/>
  <c r="Q15" i="115"/>
  <c r="Q14" i="115" s="1"/>
  <c r="N14" i="115"/>
  <c r="G32" i="125"/>
  <c r="N31" i="115"/>
  <c r="E30" i="125"/>
  <c r="E29" i="125" s="1"/>
  <c r="Q28" i="115"/>
  <c r="Q27" i="115" s="1"/>
  <c r="N27" i="115"/>
  <c r="L17" i="125"/>
  <c r="AW17" i="125"/>
  <c r="J15" i="120"/>
  <c r="AU30" i="125"/>
  <c r="AU29" i="125" s="1"/>
  <c r="G31" i="115"/>
  <c r="AP33" i="125"/>
  <c r="AG33" i="125"/>
  <c r="AG32" i="125" s="1"/>
  <c r="BG37" i="120"/>
  <c r="I31" i="115"/>
  <c r="D33" i="125" s="1"/>
  <c r="J31" i="120"/>
  <c r="Z35" i="115"/>
  <c r="AB16" i="125"/>
  <c r="G15" i="115"/>
  <c r="AB14" i="115"/>
  <c r="I15" i="115"/>
  <c r="D17" i="125" s="1"/>
  <c r="AP17" i="125"/>
  <c r="AG17" i="125"/>
  <c r="S16" i="125"/>
  <c r="N16" i="125"/>
  <c r="AB27" i="115"/>
  <c r="S29" i="125"/>
  <c r="N29" i="125"/>
  <c r="L29" i="125"/>
  <c r="G29" i="125"/>
  <c r="AG29" i="125"/>
  <c r="AB29" i="125"/>
  <c r="J28" i="120"/>
  <c r="G30" i="115" l="1"/>
  <c r="AB30" i="115"/>
  <c r="AB35" i="115" s="1"/>
  <c r="W30" i="115"/>
  <c r="W35" i="115" s="1"/>
  <c r="E33" i="125"/>
  <c r="E32" i="125" s="1"/>
  <c r="E38" i="125" s="1"/>
  <c r="Q31" i="115"/>
  <c r="BB17" i="125"/>
  <c r="BB16" i="125" s="1"/>
  <c r="BB38" i="125" s="1"/>
  <c r="AW16" i="125"/>
  <c r="AW38" i="125" s="1"/>
  <c r="E30" i="152"/>
  <c r="E29" i="152" s="1"/>
  <c r="G30" i="152"/>
  <c r="G29" i="152" s="1"/>
  <c r="AU17" i="125"/>
  <c r="M30" i="115"/>
  <c r="M35" i="115" s="1"/>
  <c r="L31" i="115"/>
  <c r="AP32" i="125"/>
  <c r="AU33" i="125"/>
  <c r="AU32" i="125" s="1"/>
  <c r="D32" i="125"/>
  <c r="I30" i="115"/>
  <c r="J37" i="120"/>
  <c r="N38" i="125"/>
  <c r="AG16" i="125"/>
  <c r="AG38" i="125" s="1"/>
  <c r="AB38" i="125"/>
  <c r="I14" i="115"/>
  <c r="L15" i="115"/>
  <c r="L14" i="115" s="1"/>
  <c r="G14" i="115"/>
  <c r="S38" i="125"/>
  <c r="L16" i="125"/>
  <c r="L38" i="125" s="1"/>
  <c r="G16" i="125"/>
  <c r="G38" i="125" s="1"/>
  <c r="AP29" i="125"/>
  <c r="D29" i="125"/>
  <c r="G27" i="115"/>
  <c r="L27" i="115"/>
  <c r="I27" i="115"/>
  <c r="L30" i="115" l="1"/>
  <c r="L35" i="115" s="1"/>
  <c r="AC30" i="115"/>
  <c r="AC35" i="115" s="1"/>
  <c r="D30" i="152"/>
  <c r="D29" i="152" s="1"/>
  <c r="J29" i="152" s="1"/>
  <c r="E19" i="152"/>
  <c r="E18" i="152" s="1"/>
  <c r="E17" i="152" s="1"/>
  <c r="G19" i="152"/>
  <c r="G18" i="152" s="1"/>
  <c r="I35" i="115"/>
  <c r="D16" i="125"/>
  <c r="D38" i="125" s="1"/>
  <c r="G35" i="115"/>
  <c r="AU16" i="125"/>
  <c r="AU38" i="125" s="1"/>
  <c r="AP16" i="125"/>
  <c r="J30" i="152" l="1"/>
  <c r="Q30" i="115"/>
  <c r="Q35" i="115" s="1"/>
  <c r="N30" i="115"/>
  <c r="N35" i="115" s="1"/>
  <c r="I30" i="152"/>
  <c r="I29" i="152" s="1"/>
  <c r="D19" i="152"/>
  <c r="J19" i="152" s="1"/>
  <c r="I19" i="152"/>
  <c r="AP38" i="125"/>
  <c r="G17" i="152"/>
  <c r="D18" i="152" l="1"/>
  <c r="J18" i="152" s="1"/>
  <c r="J17" i="152" s="1"/>
  <c r="D17" i="152" l="1"/>
  <c r="I18" i="152"/>
  <c r="I17" i="152" s="1"/>
</calcChain>
</file>

<file path=xl/sharedStrings.xml><?xml version="1.0" encoding="utf-8"?>
<sst xmlns="http://schemas.openxmlformats.org/spreadsheetml/2006/main" count="705" uniqueCount="314">
  <si>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</si>
  <si>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</si>
  <si>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</si>
  <si>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</si>
  <si>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</si>
  <si>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</si>
  <si>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</si>
  <si>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</si>
  <si>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</si>
  <si>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</si>
  <si>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</si>
  <si>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</si>
  <si>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</si>
  <si>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</si>
  <si>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</si>
  <si>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</si>
  <si>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</si>
  <si>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</si>
  <si>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</si>
  <si>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</si>
  <si>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</si>
  <si>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</si>
  <si>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</si>
  <si>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</si>
  <si>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</si>
  <si>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</si>
  <si>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</si>
  <si>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</si>
  <si>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</si>
  <si>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</si>
  <si>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</si>
  <si>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</si>
  <si>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</si>
  <si>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</si>
  <si>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</si>
  <si>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</si>
  <si>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</si>
  <si>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</si>
  <si>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</si>
  <si>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</si>
  <si>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</si>
  <si>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</si>
  <si>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</si>
  <si>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</si>
  <si>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</si>
  <si>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</si>
  <si>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</si>
  <si>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</si>
  <si>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</si>
  <si>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</si>
  <si>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</si>
  <si>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</si>
  <si>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</si>
  <si>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</si>
  <si>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</si>
  <si>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</si>
  <si>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</si>
  <si>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</si>
  <si>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</si>
  <si>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</si>
  <si>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</si>
  <si>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</si>
  <si>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</si>
  <si>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</si>
  <si>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</si>
  <si>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</si>
  <si>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</si>
  <si>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</si>
  <si>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</si>
  <si>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</si>
  <si>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</si>
  <si>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</si>
  <si>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</si>
  <si>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</si>
  <si>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</si>
  <si>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</si>
  <si>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</si>
  <si>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</si>
  <si>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</si>
  <si>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</si>
  <si>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</si>
  <si>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</si>
  <si>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</si>
  <si>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</si>
  <si>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</si>
  <si>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</si>
  <si>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</si>
  <si>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</si>
  <si>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</si>
  <si>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</si>
  <si>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</si>
  <si>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</si>
  <si>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</si>
  <si>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</si>
  <si>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</si>
  <si>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</si>
  <si>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</si>
  <si>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</si>
  <si>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</si>
  <si>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</si>
  <si>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</si>
  <si>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</si>
  <si>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</si>
  <si>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</si>
  <si>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</si>
  <si>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</si>
  <si>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</si>
  <si>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</si>
  <si>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</si>
  <si>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</si>
  <si>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</si>
  <si>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</si>
  <si>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</si>
  <si>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</si>
  <si>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</si>
  <si>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</si>
  <si>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</si>
  <si>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</si>
  <si>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</si>
  <si>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</si>
  <si>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</si>
  <si>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</si>
  <si>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</si>
  <si>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</si>
  <si>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</si>
  <si>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</si>
  <si>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</si>
  <si>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</si>
  <si>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</si>
  <si>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</si>
  <si>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</si>
  <si>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</si>
  <si>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</si>
  <si>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</si>
  <si>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</si>
  <si>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</si>
  <si>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</si>
  <si>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</si>
  <si>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</si>
  <si>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</si>
  <si>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</si>
  <si>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</si>
  <si>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</si>
  <si>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</si>
  <si>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</si>
  <si>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</si>
  <si>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</si>
  <si>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</si>
  <si>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</si>
  <si>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</si>
  <si>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</si>
  <si>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</si>
  <si>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</si>
  <si>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</si>
  <si>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</si>
  <si>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</si>
  <si>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</si>
  <si>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</si>
  <si>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</si>
  <si>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</si>
  <si>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</si>
  <si>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</si>
  <si>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</si>
  <si>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</si>
  <si>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</si>
  <si>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</si>
  <si>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</si>
  <si>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</si>
  <si>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</si>
  <si>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</si>
  <si>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</si>
  <si>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</si>
  <si>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</si>
  <si>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</si>
  <si>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</si>
  <si>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</si>
  <si>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</si>
  <si>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</si>
  <si>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</si>
  <si>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</si>
  <si>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</si>
  <si>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</si>
  <si>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</si>
  <si>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</si>
  <si>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</si>
  <si>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</si>
  <si>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</si>
  <si>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</si>
  <si>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</si>
  <si>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</si>
  <si>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</si>
  <si>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</si>
  <si>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</si>
  <si>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</si>
  <si>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</si>
  <si>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</si>
  <si>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</si>
  <si>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</si>
  <si>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</si>
  <si>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</t>
  </si>
  <si>
    <t>1.1.</t>
  </si>
  <si>
    <t>1.2.</t>
  </si>
  <si>
    <t>2.1.</t>
  </si>
  <si>
    <t>2018 год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</si>
  <si>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</si>
  <si>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</si>
  <si>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</si>
  <si>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</si>
  <si>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</si>
  <si>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</si>
  <si>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</si>
  <si>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</si>
  <si>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</si>
  <si>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</si>
  <si>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</si>
  <si>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</si>
  <si>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</si>
  <si>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</si>
  <si>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</si>
  <si>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</si>
  <si>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</si>
  <si>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</si>
  <si>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</si>
  <si>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</si>
  <si>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</si>
  <si>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</si>
  <si>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</si>
  <si>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</si>
  <si>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</si>
  <si>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</si>
  <si>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</si>
  <si>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</si>
  <si>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</si>
  <si>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</si>
  <si>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</si>
  <si>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</si>
  <si>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</si>
  <si>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</si>
  <si>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</si>
  <si>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</si>
  <si>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</si>
  <si>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</si>
  <si>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</si>
  <si>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</si>
  <si>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</si>
  <si>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</si>
  <si>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</si>
  <si>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</si>
  <si>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</si>
  <si>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</si>
  <si>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</si>
  <si>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</si>
  <si>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</si>
  <si>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</si>
  <si>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</si>
  <si>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</si>
  <si>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</si>
  <si>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</si>
  <si>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</si>
  <si>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</si>
  <si>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</si>
  <si>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</si>
  <si>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</si>
  <si>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</si>
  <si>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</si>
  <si>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</si>
  <si>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</si>
  <si>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</si>
  <si>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</si>
  <si>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</si>
  <si>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</si>
  <si>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</si>
  <si>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</si>
  <si>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</si>
  <si>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</si>
  <si>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</si>
  <si>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</si>
  <si>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</si>
  <si>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</si>
  <si>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</si>
  <si>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</si>
  <si>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</si>
  <si>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</si>
  <si>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</si>
  <si>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</si>
  <si>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</si>
  <si>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</si>
  <si>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</si>
  <si>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</si>
  <si>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</si>
  <si>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</si>
  <si>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</si>
  <si>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</si>
  <si>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</si>
  <si>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</si>
  <si>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</si>
  <si>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</si>
  <si>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</si>
  <si>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</si>
  <si>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</si>
  <si>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</si>
  <si>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</si>
  <si>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</si>
  <si>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</si>
  <si>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</si>
  <si>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</si>
  <si>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</si>
  <si>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</si>
  <si>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</si>
  <si>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</si>
  <si>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</si>
  <si>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Система хранения данных: СХД HPE MSA 1060 16Gb FC SFF, жесткий диск HPEJ9F48A</t>
  </si>
  <si>
    <t>Итого
 скорректированный план</t>
  </si>
  <si>
    <t xml:space="preserve">                              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</si>
</sst>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  <numFmt numFmtId="170" formatCode="0.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8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/>
    </xf>
    <xf numFmtId="170" fontId="13" fillId="24" borderId="0" xfId="57" applyNumberFormat="1" applyFont="1" applyFill="1"/>
    <xf numFmtId="170" fontId="12" fillId="24" borderId="0" xfId="57" applyNumberFormat="1" applyFont="1" applyFill="1"/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opLeftCell="A11" zoomScale="80" zoomScaleNormal="80" zoomScaleSheetLayoutView="80" workbookViewId="0">
      <pane xSplit="3" ySplit="3" topLeftCell="AI23" activePane="bottomRight" state="frozen"/>
      <selection activeCell="A11" sqref="A11"/>
      <selection pane="topRight" activeCell="D11" sqref="D11"/>
      <selection pane="bottomLeft" activeCell="A14" sqref="A14"/>
      <selection pane="bottomRight" activeCell="B52" sqref="B52"/>
    </sheetView>
  </sheetViews>
  <sheetFormatPr defaultRowHeight="15.75" outlineLevelRow="1" x14ac:dyDescent="0.25"/>
  <cols>
    <col min="1" max="1" width="9.5" style="183" customWidth="1"/>
    <col min="2" max="2" width="64.5" style="183" customWidth="1"/>
    <col min="3" max="3" width="12.625" style="183" customWidth="1"/>
    <col min="4" max="4" width="7.625" style="183" customWidth="1"/>
    <col min="5" max="5" width="8.5" style="183" customWidth="1"/>
    <col min="6" max="9" width="9" style="183" customWidth="1"/>
    <col min="10" max="10" width="9.875" style="183" bestFit="1" customWidth="1"/>
    <col min="11" max="11" width="10.5" style="183" customWidth="1"/>
    <col min="12" max="13" width="7.625" style="183" customWidth="1"/>
    <col min="14" max="14" width="10.375" style="183" customWidth="1"/>
    <col min="15" max="15" width="9.75" style="183" customWidth="1"/>
    <col min="16" max="16" width="9.5" style="183" customWidth="1"/>
    <col min="17" max="17" width="10" style="183" customWidth="1"/>
    <col min="18" max="18" width="6.125" style="183" customWidth="1"/>
    <col min="19" max="19" width="8.875" style="183" customWidth="1"/>
    <col min="20" max="20" width="10.5" style="183" customWidth="1"/>
    <col min="21" max="21" width="7" style="183" customWidth="1"/>
    <col min="22" max="22" width="8" style="183" bestFit="1" customWidth="1"/>
    <col min="23" max="23" width="5.875" style="183" customWidth="1"/>
    <col min="24" max="24" width="8.75" style="183" customWidth="1"/>
    <col min="25" max="25" width="10.25" style="183" customWidth="1"/>
    <col min="26" max="26" width="7" style="183" customWidth="1"/>
    <col min="27" max="27" width="8" style="183" bestFit="1" customWidth="1"/>
    <col min="28" max="28" width="5.875" style="183" customWidth="1"/>
    <col min="29" max="29" width="8.75" style="183" customWidth="1"/>
    <col min="30" max="30" width="10.25" style="183" customWidth="1"/>
    <col min="31" max="31" width="7" style="183" customWidth="1"/>
    <col min="32" max="32" width="8" style="183" bestFit="1" customWidth="1"/>
    <col min="33" max="34" width="7.25" style="183" customWidth="1"/>
    <col min="35" max="35" width="9.5" style="183" customWidth="1"/>
    <col min="36" max="36" width="7.25" style="183" customWidth="1"/>
    <col min="37" max="37" width="8.625" style="183" bestFit="1" customWidth="1"/>
    <col min="38" max="39" width="7.25" style="183" customWidth="1"/>
    <col min="40" max="40" width="9.5" style="183" customWidth="1"/>
    <col min="41" max="41" width="7.25" style="183" customWidth="1"/>
    <col min="42" max="42" width="9.875" style="183" bestFit="1" customWidth="1"/>
    <col min="43" max="43" width="6.125" style="183" customWidth="1"/>
    <col min="44" max="44" width="9.25" style="183" customWidth="1"/>
    <col min="45" max="45" width="9.625" style="183" customWidth="1"/>
    <col min="46" max="46" width="7.375" style="183" customWidth="1"/>
    <col min="47" max="47" width="9.875" style="183" bestFit="1" customWidth="1"/>
    <col min="48" max="48" width="6.125" style="183" customWidth="1"/>
    <col min="49" max="49" width="9.25" style="183" customWidth="1"/>
    <col min="50" max="50" width="9.625" style="183" customWidth="1"/>
    <col min="51" max="51" width="7.375" style="183" customWidth="1"/>
    <col min="52" max="16384" width="9" style="183"/>
  </cols>
  <sheetData>
    <row r="1" spans="1:51" ht="22.5" x14ac:dyDescent="0.25">
      <c r="AT1" s="49" t="s">
        <v>155</v>
      </c>
      <c r="AY1" s="49"/>
    </row>
    <row r="2" spans="1:51" ht="22.5" x14ac:dyDescent="0.3">
      <c r="AT2" s="50" t="s">
        <v>157</v>
      </c>
      <c r="AY2" s="50"/>
    </row>
    <row r="4" spans="1:51" ht="18.75" x14ac:dyDescent="0.25">
      <c r="A4" s="200" t="s">
        <v>99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</row>
    <row r="5" spans="1:51" ht="18.75" x14ac:dyDescent="0.3">
      <c r="A5" s="203" t="s">
        <v>100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7"/>
      <c r="AQ5" s="197"/>
      <c r="AR5" s="197"/>
      <c r="AS5" s="197"/>
      <c r="AT5" s="197"/>
      <c r="AU5" s="197"/>
      <c r="AV5" s="197"/>
      <c r="AW5" s="197"/>
      <c r="AX5" s="197"/>
      <c r="AY5" s="197"/>
    </row>
    <row r="6" spans="1:5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197"/>
      <c r="AQ6" s="197"/>
      <c r="AR6" s="197"/>
      <c r="AS6" s="197"/>
      <c r="AT6" s="197"/>
      <c r="AU6" s="197"/>
      <c r="AV6" s="197"/>
      <c r="AW6" s="197"/>
      <c r="AX6" s="197"/>
      <c r="AY6" s="197"/>
    </row>
    <row r="7" spans="1:51" ht="18.75" x14ac:dyDescent="0.25">
      <c r="A7" s="201" t="s">
        <v>196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18.75" customHeight="1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10" spans="1:51" ht="86.25" customHeight="1" x14ac:dyDescent="0.25">
      <c r="A10" s="204" t="s">
        <v>69</v>
      </c>
      <c r="B10" s="204" t="s">
        <v>107</v>
      </c>
      <c r="C10" s="204" t="s">
        <v>228</v>
      </c>
      <c r="D10" s="205" t="s">
        <v>70</v>
      </c>
      <c r="E10" s="212" t="s">
        <v>71</v>
      </c>
      <c r="F10" s="213"/>
      <c r="G10" s="206" t="s">
        <v>9</v>
      </c>
      <c r="H10" s="207"/>
      <c r="I10" s="207"/>
      <c r="J10" s="207"/>
      <c r="K10" s="207"/>
      <c r="L10" s="208"/>
      <c r="M10" s="212" t="s">
        <v>21</v>
      </c>
      <c r="N10" s="213"/>
      <c r="O10" s="212" t="s">
        <v>20</v>
      </c>
      <c r="P10" s="213"/>
      <c r="Q10" s="206" t="s">
        <v>305</v>
      </c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8"/>
    </row>
    <row r="11" spans="1:51" ht="54.75" customHeight="1" x14ac:dyDescent="0.25">
      <c r="A11" s="204"/>
      <c r="B11" s="204"/>
      <c r="C11" s="204"/>
      <c r="D11" s="205"/>
      <c r="E11" s="214"/>
      <c r="F11" s="215"/>
      <c r="G11" s="206" t="s">
        <v>10</v>
      </c>
      <c r="H11" s="207"/>
      <c r="I11" s="208"/>
      <c r="J11" s="206" t="s">
        <v>303</v>
      </c>
      <c r="K11" s="207"/>
      <c r="L11" s="208"/>
      <c r="M11" s="214"/>
      <c r="N11" s="215"/>
      <c r="O11" s="214"/>
      <c r="P11" s="215"/>
      <c r="Q11" s="206" t="s">
        <v>261</v>
      </c>
      <c r="R11" s="207"/>
      <c r="S11" s="207"/>
      <c r="T11" s="207"/>
      <c r="U11" s="208"/>
      <c r="V11" s="206" t="s">
        <v>253</v>
      </c>
      <c r="W11" s="207"/>
      <c r="X11" s="207"/>
      <c r="Y11" s="207"/>
      <c r="Z11" s="208"/>
      <c r="AA11" s="206" t="s">
        <v>291</v>
      </c>
      <c r="AB11" s="207"/>
      <c r="AC11" s="207"/>
      <c r="AD11" s="207"/>
      <c r="AE11" s="208"/>
      <c r="AF11" s="206" t="s">
        <v>262</v>
      </c>
      <c r="AG11" s="207"/>
      <c r="AH11" s="207"/>
      <c r="AI11" s="207"/>
      <c r="AJ11" s="208"/>
      <c r="AK11" s="206" t="s">
        <v>292</v>
      </c>
      <c r="AL11" s="207"/>
      <c r="AM11" s="207"/>
      <c r="AN11" s="207"/>
      <c r="AO11" s="208"/>
      <c r="AP11" s="206" t="s">
        <v>293</v>
      </c>
      <c r="AQ11" s="207"/>
      <c r="AR11" s="207"/>
      <c r="AS11" s="207"/>
      <c r="AT11" s="208"/>
      <c r="AU11" s="206" t="s">
        <v>312</v>
      </c>
      <c r="AV11" s="207"/>
      <c r="AW11" s="207"/>
      <c r="AX11" s="207"/>
      <c r="AY11" s="208"/>
    </row>
    <row r="12" spans="1:51" ht="203.25" customHeight="1" x14ac:dyDescent="0.25">
      <c r="A12" s="204"/>
      <c r="B12" s="204"/>
      <c r="C12" s="204"/>
      <c r="D12" s="205"/>
      <c r="E12" s="38" t="s">
        <v>88</v>
      </c>
      <c r="F12" s="38" t="s">
        <v>303</v>
      </c>
      <c r="G12" s="195" t="s">
        <v>89</v>
      </c>
      <c r="H12" s="195" t="s">
        <v>6</v>
      </c>
      <c r="I12" s="195" t="s">
        <v>5</v>
      </c>
      <c r="J12" s="195" t="s">
        <v>89</v>
      </c>
      <c r="K12" s="195" t="s">
        <v>6</v>
      </c>
      <c r="L12" s="195" t="s">
        <v>5</v>
      </c>
      <c r="M12" s="37" t="s">
        <v>10</v>
      </c>
      <c r="N12" s="37" t="s">
        <v>303</v>
      </c>
      <c r="O12" s="195" t="s">
        <v>289</v>
      </c>
      <c r="P12" s="195" t="s">
        <v>304</v>
      </c>
      <c r="Q12" s="195" t="s">
        <v>15</v>
      </c>
      <c r="R12" s="195" t="s">
        <v>13</v>
      </c>
      <c r="S12" s="195" t="s">
        <v>92</v>
      </c>
      <c r="T12" s="37" t="s">
        <v>91</v>
      </c>
      <c r="U12" s="37" t="s">
        <v>14</v>
      </c>
      <c r="V12" s="195" t="s">
        <v>15</v>
      </c>
      <c r="W12" s="195" t="s">
        <v>13</v>
      </c>
      <c r="X12" s="195" t="s">
        <v>92</v>
      </c>
      <c r="Y12" s="37" t="s">
        <v>91</v>
      </c>
      <c r="Z12" s="37" t="s">
        <v>14</v>
      </c>
      <c r="AA12" s="195" t="s">
        <v>15</v>
      </c>
      <c r="AB12" s="195" t="s">
        <v>13</v>
      </c>
      <c r="AC12" s="195" t="s">
        <v>92</v>
      </c>
      <c r="AD12" s="37" t="s">
        <v>91</v>
      </c>
      <c r="AE12" s="37" t="s">
        <v>14</v>
      </c>
      <c r="AF12" s="195" t="s">
        <v>15</v>
      </c>
      <c r="AG12" s="195" t="s">
        <v>13</v>
      </c>
      <c r="AH12" s="195" t="s">
        <v>92</v>
      </c>
      <c r="AI12" s="37" t="s">
        <v>91</v>
      </c>
      <c r="AJ12" s="37" t="s">
        <v>14</v>
      </c>
      <c r="AK12" s="195" t="s">
        <v>15</v>
      </c>
      <c r="AL12" s="195" t="s">
        <v>13</v>
      </c>
      <c r="AM12" s="195" t="s">
        <v>92</v>
      </c>
      <c r="AN12" s="37" t="s">
        <v>91</v>
      </c>
      <c r="AO12" s="37" t="s">
        <v>14</v>
      </c>
      <c r="AP12" s="195" t="s">
        <v>15</v>
      </c>
      <c r="AQ12" s="195" t="s">
        <v>13</v>
      </c>
      <c r="AR12" s="195" t="s">
        <v>92</v>
      </c>
      <c r="AS12" s="37" t="s">
        <v>91</v>
      </c>
      <c r="AT12" s="37" t="s">
        <v>14</v>
      </c>
      <c r="AU12" s="195" t="s">
        <v>15</v>
      </c>
      <c r="AV12" s="195" t="s">
        <v>13</v>
      </c>
      <c r="AW12" s="195" t="s">
        <v>92</v>
      </c>
      <c r="AX12" s="37" t="s">
        <v>91</v>
      </c>
      <c r="AY12" s="37" t="s">
        <v>14</v>
      </c>
    </row>
    <row r="13" spans="1:51" ht="19.5" customHeight="1" x14ac:dyDescent="0.25">
      <c r="A13" s="194">
        <v>1</v>
      </c>
      <c r="B13" s="194">
        <f>A13+1</f>
        <v>2</v>
      </c>
      <c r="C13" s="194">
        <f t="shared" ref="C13:AY13" si="0">B13+1</f>
        <v>3</v>
      </c>
      <c r="D13" s="194">
        <f t="shared" si="0"/>
        <v>4</v>
      </c>
      <c r="E13" s="194">
        <f t="shared" si="0"/>
        <v>5</v>
      </c>
      <c r="F13" s="194">
        <f t="shared" si="0"/>
        <v>6</v>
      </c>
      <c r="G13" s="194">
        <f t="shared" si="0"/>
        <v>7</v>
      </c>
      <c r="H13" s="194">
        <f t="shared" si="0"/>
        <v>8</v>
      </c>
      <c r="I13" s="194">
        <f t="shared" si="0"/>
        <v>9</v>
      </c>
      <c r="J13" s="194">
        <f t="shared" si="0"/>
        <v>10</v>
      </c>
      <c r="K13" s="194">
        <f t="shared" si="0"/>
        <v>11</v>
      </c>
      <c r="L13" s="194">
        <f t="shared" si="0"/>
        <v>12</v>
      </c>
      <c r="M13" s="194">
        <f t="shared" si="0"/>
        <v>13</v>
      </c>
      <c r="N13" s="194">
        <f t="shared" si="0"/>
        <v>14</v>
      </c>
      <c r="O13" s="194">
        <f t="shared" si="0"/>
        <v>15</v>
      </c>
      <c r="P13" s="194">
        <f t="shared" si="0"/>
        <v>16</v>
      </c>
      <c r="Q13" s="194">
        <f t="shared" si="0"/>
        <v>17</v>
      </c>
      <c r="R13" s="194">
        <f t="shared" si="0"/>
        <v>18</v>
      </c>
      <c r="S13" s="194">
        <f t="shared" si="0"/>
        <v>19</v>
      </c>
      <c r="T13" s="194">
        <f t="shared" si="0"/>
        <v>20</v>
      </c>
      <c r="U13" s="194">
        <f t="shared" si="0"/>
        <v>21</v>
      </c>
      <c r="V13" s="194">
        <f t="shared" si="0"/>
        <v>22</v>
      </c>
      <c r="W13" s="194">
        <f t="shared" si="0"/>
        <v>23</v>
      </c>
      <c r="X13" s="194">
        <f t="shared" si="0"/>
        <v>24</v>
      </c>
      <c r="Y13" s="194">
        <f t="shared" si="0"/>
        <v>25</v>
      </c>
      <c r="Z13" s="194">
        <f t="shared" si="0"/>
        <v>26</v>
      </c>
      <c r="AA13" s="194">
        <f t="shared" si="0"/>
        <v>27</v>
      </c>
      <c r="AB13" s="194">
        <f t="shared" si="0"/>
        <v>28</v>
      </c>
      <c r="AC13" s="194">
        <f t="shared" si="0"/>
        <v>29</v>
      </c>
      <c r="AD13" s="194">
        <f t="shared" si="0"/>
        <v>30</v>
      </c>
      <c r="AE13" s="194">
        <f t="shared" si="0"/>
        <v>31</v>
      </c>
      <c r="AF13" s="194">
        <f t="shared" si="0"/>
        <v>32</v>
      </c>
      <c r="AG13" s="194">
        <f t="shared" si="0"/>
        <v>33</v>
      </c>
      <c r="AH13" s="194">
        <f t="shared" si="0"/>
        <v>34</v>
      </c>
      <c r="AI13" s="194">
        <f t="shared" si="0"/>
        <v>35</v>
      </c>
      <c r="AJ13" s="194">
        <f t="shared" si="0"/>
        <v>36</v>
      </c>
      <c r="AK13" s="194">
        <f t="shared" si="0"/>
        <v>37</v>
      </c>
      <c r="AL13" s="194">
        <f t="shared" si="0"/>
        <v>38</v>
      </c>
      <c r="AM13" s="194">
        <f t="shared" si="0"/>
        <v>39</v>
      </c>
      <c r="AN13" s="194">
        <f t="shared" si="0"/>
        <v>40</v>
      </c>
      <c r="AO13" s="194">
        <f t="shared" si="0"/>
        <v>41</v>
      </c>
      <c r="AP13" s="194">
        <f t="shared" si="0"/>
        <v>42</v>
      </c>
      <c r="AQ13" s="194">
        <f t="shared" si="0"/>
        <v>43</v>
      </c>
      <c r="AR13" s="194">
        <f t="shared" si="0"/>
        <v>44</v>
      </c>
      <c r="AS13" s="194">
        <f t="shared" si="0"/>
        <v>45</v>
      </c>
      <c r="AT13" s="194">
        <f t="shared" si="0"/>
        <v>46</v>
      </c>
      <c r="AU13" s="194">
        <f t="shared" si="0"/>
        <v>47</v>
      </c>
      <c r="AV13" s="194">
        <f t="shared" si="0"/>
        <v>48</v>
      </c>
      <c r="AW13" s="194">
        <f t="shared" si="0"/>
        <v>49</v>
      </c>
      <c r="AX13" s="194">
        <f t="shared" si="0"/>
        <v>50</v>
      </c>
      <c r="AY13" s="194">
        <f t="shared" si="0"/>
        <v>51</v>
      </c>
    </row>
    <row r="14" spans="1:51" x14ac:dyDescent="0.25">
      <c r="A14" s="110">
        <v>1</v>
      </c>
      <c r="B14" s="111" t="s">
        <v>258</v>
      </c>
      <c r="C14" s="194"/>
      <c r="D14" s="194"/>
      <c r="E14" s="194"/>
      <c r="F14" s="194"/>
      <c r="G14" s="106">
        <f>SUM(G15:G26)</f>
        <v>13.475956384429722</v>
      </c>
      <c r="H14" s="106">
        <f>SUM(H15:H26)</f>
        <v>13.475956384429722</v>
      </c>
      <c r="I14" s="194"/>
      <c r="J14" s="106">
        <f>SUM(J15:J26)</f>
        <v>13.934606618530857</v>
      </c>
      <c r="K14" s="106">
        <f>SUM(K15:K26)</f>
        <v>14.300209034274474</v>
      </c>
      <c r="L14" s="194"/>
      <c r="M14" s="106">
        <f t="shared" ref="M14" si="1">SUM(M15:M26)</f>
        <v>13.475956384429722</v>
      </c>
      <c r="N14" s="106">
        <f t="shared" ref="N14:AT14" si="2">SUM(N15:N26)</f>
        <v>14.300209034274474</v>
      </c>
      <c r="O14" s="106">
        <f t="shared" ref="O14" si="3">SUM(O15:O26)</f>
        <v>0</v>
      </c>
      <c r="P14" s="106">
        <f t="shared" si="2"/>
        <v>0</v>
      </c>
      <c r="Q14" s="106">
        <f t="shared" si="2"/>
        <v>0.96065234876416017</v>
      </c>
      <c r="R14" s="106">
        <f t="shared" si="2"/>
        <v>0</v>
      </c>
      <c r="S14" s="106">
        <f t="shared" si="2"/>
        <v>0</v>
      </c>
      <c r="T14" s="106">
        <f t="shared" si="2"/>
        <v>0.96065234876416017</v>
      </c>
      <c r="U14" s="106">
        <f t="shared" si="2"/>
        <v>0</v>
      </c>
      <c r="V14" s="106">
        <f t="shared" si="2"/>
        <v>5.9874777019610459</v>
      </c>
      <c r="W14" s="106">
        <f t="shared" si="2"/>
        <v>0</v>
      </c>
      <c r="X14" s="106">
        <f t="shared" si="2"/>
        <v>0</v>
      </c>
      <c r="Y14" s="106">
        <f t="shared" si="2"/>
        <v>5.9874777019610459</v>
      </c>
      <c r="Z14" s="106">
        <f t="shared" si="2"/>
        <v>0</v>
      </c>
      <c r="AA14" s="106">
        <f t="shared" ref="AA14:AE14" si="4">SUM(AA15:AA26)</f>
        <v>5.9915302196436473</v>
      </c>
      <c r="AB14" s="106">
        <f t="shared" si="4"/>
        <v>0</v>
      </c>
      <c r="AC14" s="106">
        <f t="shared" si="4"/>
        <v>0</v>
      </c>
      <c r="AD14" s="106">
        <f t="shared" si="4"/>
        <v>5.9915302196436473</v>
      </c>
      <c r="AE14" s="106">
        <f t="shared" si="4"/>
        <v>0</v>
      </c>
      <c r="AF14" s="106">
        <f t="shared" si="2"/>
        <v>6.5278263337045148</v>
      </c>
      <c r="AG14" s="106">
        <f t="shared" si="2"/>
        <v>0</v>
      </c>
      <c r="AH14" s="106">
        <f t="shared" si="2"/>
        <v>0</v>
      </c>
      <c r="AI14" s="106">
        <f t="shared" si="2"/>
        <v>6.5278263337045148</v>
      </c>
      <c r="AJ14" s="106">
        <f t="shared" si="2"/>
        <v>0</v>
      </c>
      <c r="AK14" s="106">
        <f t="shared" ref="AK14:AO14" si="5">SUM(AK15:AK26)</f>
        <v>7.348026465866667</v>
      </c>
      <c r="AL14" s="106">
        <f t="shared" si="5"/>
        <v>0</v>
      </c>
      <c r="AM14" s="106">
        <f t="shared" si="5"/>
        <v>0</v>
      </c>
      <c r="AN14" s="106">
        <f t="shared" si="5"/>
        <v>7.348026465866667</v>
      </c>
      <c r="AO14" s="106">
        <f t="shared" si="5"/>
        <v>0</v>
      </c>
      <c r="AP14" s="106">
        <f t="shared" si="2"/>
        <v>13.475956384429722</v>
      </c>
      <c r="AQ14" s="106">
        <f t="shared" si="2"/>
        <v>0</v>
      </c>
      <c r="AR14" s="106">
        <f t="shared" si="2"/>
        <v>0</v>
      </c>
      <c r="AS14" s="106">
        <f t="shared" si="2"/>
        <v>13.475956384429722</v>
      </c>
      <c r="AT14" s="106">
        <f t="shared" si="2"/>
        <v>0</v>
      </c>
      <c r="AU14" s="106">
        <f t="shared" ref="AU14:AY14" si="6">SUM(AU15:AU26)</f>
        <v>14.300209034274474</v>
      </c>
      <c r="AV14" s="106">
        <f t="shared" si="6"/>
        <v>0</v>
      </c>
      <c r="AW14" s="106">
        <f t="shared" si="6"/>
        <v>0</v>
      </c>
      <c r="AX14" s="106">
        <f t="shared" si="6"/>
        <v>14.300209034274474</v>
      </c>
      <c r="AY14" s="106">
        <f t="shared" si="6"/>
        <v>0</v>
      </c>
    </row>
    <row r="15" spans="1:51" ht="18" customHeight="1" x14ac:dyDescent="0.25">
      <c r="A15" s="108" t="s">
        <v>200</v>
      </c>
      <c r="B15" s="109" t="s">
        <v>268</v>
      </c>
      <c r="C15" s="194" t="s">
        <v>263</v>
      </c>
      <c r="D15" s="194">
        <v>2021</v>
      </c>
      <c r="E15" s="194">
        <v>2021</v>
      </c>
      <c r="F15" s="194">
        <v>2021</v>
      </c>
      <c r="G15" s="104">
        <f t="shared" ref="G15" si="7">H15</f>
        <v>0.96065234876416017</v>
      </c>
      <c r="H15" s="104">
        <f>AP15</f>
        <v>0.96065234876416017</v>
      </c>
      <c r="I15" s="123">
        <v>43922</v>
      </c>
      <c r="J15" s="104">
        <f t="shared" ref="J15:J21" si="8">K15</f>
        <v>0.96065234876416017</v>
      </c>
      <c r="K15" s="104">
        <f>AU15</f>
        <v>0.96065234876416017</v>
      </c>
      <c r="L15" s="123">
        <v>44287</v>
      </c>
      <c r="M15" s="104">
        <f>AP15</f>
        <v>0.96065234876416017</v>
      </c>
      <c r="N15" s="104">
        <f t="shared" ref="N15:N25" si="9">AU15</f>
        <v>0.96065234876416017</v>
      </c>
      <c r="O15" s="104"/>
      <c r="P15" s="104"/>
      <c r="Q15" s="104">
        <f>R15+S15+T15+U15</f>
        <v>0.96065234876416017</v>
      </c>
      <c r="R15" s="104"/>
      <c r="S15" s="104"/>
      <c r="T15" s="104">
        <v>0.96065234876416017</v>
      </c>
      <c r="U15" s="104"/>
      <c r="V15" s="104">
        <f>W15+X15+Y15+Z15</f>
        <v>0</v>
      </c>
      <c r="W15" s="104"/>
      <c r="X15" s="104"/>
      <c r="Y15" s="104"/>
      <c r="Z15" s="104"/>
      <c r="AA15" s="104">
        <f>AB15+AC15+AD15+AE15</f>
        <v>0</v>
      </c>
      <c r="AB15" s="104"/>
      <c r="AC15" s="104"/>
      <c r="AD15" s="104"/>
      <c r="AE15" s="104"/>
      <c r="AF15" s="104">
        <f>AG15+AH15+AI15+AJ15</f>
        <v>0</v>
      </c>
      <c r="AG15" s="104"/>
      <c r="AH15" s="104"/>
      <c r="AI15" s="104"/>
      <c r="AJ15" s="104"/>
      <c r="AK15" s="104">
        <f>AL15+AM15+AN15+AO15</f>
        <v>0</v>
      </c>
      <c r="AL15" s="104"/>
      <c r="AM15" s="104"/>
      <c r="AN15" s="104"/>
      <c r="AO15" s="104"/>
      <c r="AP15" s="104">
        <f>AQ15+AR15+AS15+AT15</f>
        <v>0.96065234876416017</v>
      </c>
      <c r="AQ15" s="104"/>
      <c r="AR15" s="104"/>
      <c r="AS15" s="104">
        <f>T15+Y15+AI15</f>
        <v>0.96065234876416017</v>
      </c>
      <c r="AT15" s="104"/>
      <c r="AU15" s="104">
        <f>AV15+AW15+AX15+AY15</f>
        <v>0.96065234876416017</v>
      </c>
      <c r="AV15" s="104"/>
      <c r="AW15" s="104"/>
      <c r="AX15" s="104">
        <f>T15+AD15+AN15</f>
        <v>0.96065234876416017</v>
      </c>
      <c r="AY15" s="104"/>
    </row>
    <row r="16" spans="1:51" ht="28.5" customHeight="1" x14ac:dyDescent="0.25">
      <c r="A16" s="108" t="s">
        <v>201</v>
      </c>
      <c r="B16" s="109" t="s">
        <v>294</v>
      </c>
      <c r="C16" s="194" t="s">
        <v>264</v>
      </c>
      <c r="D16" s="194">
        <v>2022</v>
      </c>
      <c r="E16" s="194">
        <v>2023</v>
      </c>
      <c r="F16" s="194">
        <v>2023</v>
      </c>
      <c r="G16" s="104">
        <f t="shared" ref="G16:G25" si="10">H16</f>
        <v>1.3914346793615961</v>
      </c>
      <c r="H16" s="104">
        <f t="shared" ref="H16:H25" si="11">AP16</f>
        <v>1.3914346793615961</v>
      </c>
      <c r="I16" s="123">
        <v>43922</v>
      </c>
      <c r="J16" s="104">
        <f t="shared" ref="J16:J18" si="12">T16+AD16+AN16/1.04</f>
        <v>1.3301977439999999</v>
      </c>
      <c r="K16" s="104">
        <f t="shared" ref="K16:K25" si="13">AU16</f>
        <v>1.3428806639999999</v>
      </c>
      <c r="L16" s="123">
        <v>44652</v>
      </c>
      <c r="M16" s="104">
        <f t="shared" ref="M16:M25" si="14">AP16</f>
        <v>1.3914346793615961</v>
      </c>
      <c r="N16" s="104">
        <f t="shared" si="9"/>
        <v>1.3428806639999999</v>
      </c>
      <c r="O16" s="104"/>
      <c r="P16" s="104"/>
      <c r="Q16" s="104">
        <f t="shared" ref="Q16:Q18" si="15">R16+S16+T16+U16</f>
        <v>0</v>
      </c>
      <c r="R16" s="104"/>
      <c r="S16" s="104"/>
      <c r="T16" s="104"/>
      <c r="U16" s="104"/>
      <c r="V16" s="104">
        <f t="shared" ref="V16:V18" si="16">W16+X16+Y16+Z16</f>
        <v>1.0479265420083201</v>
      </c>
      <c r="W16" s="104"/>
      <c r="X16" s="104"/>
      <c r="Y16" s="104">
        <v>1.0479265420083201</v>
      </c>
      <c r="Z16" s="104"/>
      <c r="AA16" s="104">
        <f t="shared" ref="AA16:AA25" si="17">AB16+AC16+AD16+AE16</f>
        <v>1.013124744</v>
      </c>
      <c r="AB16" s="104"/>
      <c r="AC16" s="104"/>
      <c r="AD16" s="104">
        <v>1.013124744</v>
      </c>
      <c r="AE16" s="104"/>
      <c r="AF16" s="104">
        <f t="shared" ref="AF16:AF18" si="18">AG16+AH16+AI16+AJ16</f>
        <v>0.34350813735327601</v>
      </c>
      <c r="AG16" s="104"/>
      <c r="AH16" s="104"/>
      <c r="AI16" s="104">
        <v>0.34350813735327601</v>
      </c>
      <c r="AJ16" s="104"/>
      <c r="AK16" s="104">
        <f t="shared" ref="AK16:AK25" si="19">AL16+AM16+AN16+AO16</f>
        <v>0.32975591999999998</v>
      </c>
      <c r="AL16" s="104"/>
      <c r="AM16" s="104"/>
      <c r="AN16" s="104">
        <v>0.32975591999999998</v>
      </c>
      <c r="AO16" s="104"/>
      <c r="AP16" s="104">
        <f t="shared" ref="AP16:AP18" si="20">AQ16+AR16+AS16+AT16</f>
        <v>1.3914346793615961</v>
      </c>
      <c r="AQ16" s="104"/>
      <c r="AR16" s="104"/>
      <c r="AS16" s="104">
        <f t="shared" ref="AS16:AS18" si="21">T16+Y16+AI16</f>
        <v>1.3914346793615961</v>
      </c>
      <c r="AT16" s="104"/>
      <c r="AU16" s="104">
        <f t="shared" ref="AU16:AU25" si="22">AV16+AW16+AX16+AY16</f>
        <v>1.3428806639999999</v>
      </c>
      <c r="AV16" s="104"/>
      <c r="AW16" s="104"/>
      <c r="AX16" s="104">
        <f t="shared" ref="AX16:AX25" si="23">T16+AD16+AN16</f>
        <v>1.3428806639999999</v>
      </c>
      <c r="AY16" s="104"/>
    </row>
    <row r="17" spans="1:51" ht="42" customHeight="1" x14ac:dyDescent="0.25">
      <c r="A17" s="108" t="s">
        <v>255</v>
      </c>
      <c r="B17" s="109" t="s">
        <v>295</v>
      </c>
      <c r="C17" s="194" t="s">
        <v>265</v>
      </c>
      <c r="D17" s="194">
        <v>2022</v>
      </c>
      <c r="E17" s="194">
        <v>2023</v>
      </c>
      <c r="F17" s="194">
        <v>2023</v>
      </c>
      <c r="G17" s="104">
        <f t="shared" si="10"/>
        <v>0.96208861441483939</v>
      </c>
      <c r="H17" s="104">
        <f t="shared" si="11"/>
        <v>0.96208861441483939</v>
      </c>
      <c r="I17" s="123">
        <v>43922</v>
      </c>
      <c r="J17" s="104">
        <f t="shared" si="12"/>
        <v>0.76205297733333321</v>
      </c>
      <c r="K17" s="104">
        <f t="shared" si="13"/>
        <v>0.77149759066666657</v>
      </c>
      <c r="L17" s="123">
        <v>44652</v>
      </c>
      <c r="M17" s="104">
        <f t="shared" si="14"/>
        <v>0.96208861441483939</v>
      </c>
      <c r="N17" s="104">
        <f t="shared" si="9"/>
        <v>0.77149759066666657</v>
      </c>
      <c r="O17" s="104"/>
      <c r="P17" s="104"/>
      <c r="Q17" s="104">
        <f t="shared" si="15"/>
        <v>0</v>
      </c>
      <c r="R17" s="104"/>
      <c r="S17" s="104"/>
      <c r="T17" s="104"/>
      <c r="U17" s="104"/>
      <c r="V17" s="104">
        <f t="shared" si="16"/>
        <v>0.67852537390421341</v>
      </c>
      <c r="W17" s="104"/>
      <c r="X17" s="104"/>
      <c r="Y17" s="104">
        <v>0.67852537390421341</v>
      </c>
      <c r="Z17" s="104"/>
      <c r="AA17" s="104">
        <f t="shared" si="17"/>
        <v>0.52593764399999987</v>
      </c>
      <c r="AB17" s="104"/>
      <c r="AC17" s="104"/>
      <c r="AD17" s="104">
        <v>0.52593764399999987</v>
      </c>
      <c r="AE17" s="104"/>
      <c r="AF17" s="104">
        <f t="shared" si="18"/>
        <v>0.28356324051062598</v>
      </c>
      <c r="AG17" s="104"/>
      <c r="AH17" s="104"/>
      <c r="AI17" s="104">
        <v>0.28356324051062598</v>
      </c>
      <c r="AJ17" s="104"/>
      <c r="AK17" s="104">
        <f t="shared" si="19"/>
        <v>0.24555994666666667</v>
      </c>
      <c r="AL17" s="104"/>
      <c r="AM17" s="104"/>
      <c r="AN17" s="104">
        <v>0.24555994666666667</v>
      </c>
      <c r="AO17" s="104"/>
      <c r="AP17" s="104">
        <f t="shared" si="20"/>
        <v>0.96208861441483939</v>
      </c>
      <c r="AQ17" s="104"/>
      <c r="AR17" s="104"/>
      <c r="AS17" s="104">
        <f t="shared" si="21"/>
        <v>0.96208861441483939</v>
      </c>
      <c r="AT17" s="104"/>
      <c r="AU17" s="104">
        <f t="shared" si="22"/>
        <v>0.77149759066666657</v>
      </c>
      <c r="AV17" s="104"/>
      <c r="AW17" s="104"/>
      <c r="AX17" s="104">
        <f t="shared" si="23"/>
        <v>0.77149759066666657</v>
      </c>
      <c r="AY17" s="104"/>
    </row>
    <row r="18" spans="1:51" ht="39.75" customHeight="1" x14ac:dyDescent="0.25">
      <c r="A18" s="108" t="s">
        <v>256</v>
      </c>
      <c r="B18" s="109" t="s">
        <v>296</v>
      </c>
      <c r="C18" s="194" t="s">
        <v>266</v>
      </c>
      <c r="D18" s="194">
        <v>2022</v>
      </c>
      <c r="E18" s="194">
        <v>2022</v>
      </c>
      <c r="F18" s="194">
        <v>2023</v>
      </c>
      <c r="G18" s="104">
        <f t="shared" si="10"/>
        <v>2.3443714022809603</v>
      </c>
      <c r="H18" s="104">
        <f t="shared" si="11"/>
        <v>2.3443714022809603</v>
      </c>
      <c r="I18" s="123">
        <v>43922</v>
      </c>
      <c r="J18" s="104">
        <f t="shared" si="12"/>
        <v>9.045106864880001</v>
      </c>
      <c r="K18" s="104">
        <f t="shared" si="13"/>
        <v>9.3055957340800006</v>
      </c>
      <c r="L18" s="123">
        <v>44652</v>
      </c>
      <c r="M18" s="104">
        <f t="shared" si="14"/>
        <v>2.3443714022809603</v>
      </c>
      <c r="N18" s="104">
        <f t="shared" si="9"/>
        <v>9.3055957340800006</v>
      </c>
      <c r="O18" s="104"/>
      <c r="P18" s="104"/>
      <c r="Q18" s="104">
        <f t="shared" si="15"/>
        <v>0</v>
      </c>
      <c r="R18" s="104"/>
      <c r="S18" s="104"/>
      <c r="T18" s="104"/>
      <c r="U18" s="104"/>
      <c r="V18" s="104">
        <f t="shared" si="16"/>
        <v>2.3443714022809603</v>
      </c>
      <c r="W18" s="104"/>
      <c r="X18" s="104"/>
      <c r="Y18" s="104">
        <v>2.3443714022809603</v>
      </c>
      <c r="Z18" s="104"/>
      <c r="AA18" s="104">
        <f t="shared" si="17"/>
        <v>2.5328851348800003</v>
      </c>
      <c r="AB18" s="104"/>
      <c r="AC18" s="104"/>
      <c r="AD18" s="104">
        <v>2.5328851348800003</v>
      </c>
      <c r="AE18" s="104"/>
      <c r="AF18" s="104">
        <f t="shared" si="18"/>
        <v>0</v>
      </c>
      <c r="AG18" s="104"/>
      <c r="AH18" s="104"/>
      <c r="AI18" s="104"/>
      <c r="AJ18" s="104"/>
      <c r="AK18" s="104">
        <f t="shared" si="19"/>
        <v>6.7727105992000007</v>
      </c>
      <c r="AL18" s="104"/>
      <c r="AM18" s="104"/>
      <c r="AN18" s="104">
        <v>6.7727105992000007</v>
      </c>
      <c r="AO18" s="104"/>
      <c r="AP18" s="104">
        <f t="shared" si="20"/>
        <v>2.3443714022809603</v>
      </c>
      <c r="AQ18" s="104"/>
      <c r="AR18" s="104"/>
      <c r="AS18" s="104">
        <f t="shared" si="21"/>
        <v>2.3443714022809603</v>
      </c>
      <c r="AT18" s="104"/>
      <c r="AU18" s="104">
        <f t="shared" si="22"/>
        <v>9.3055957340800006</v>
      </c>
      <c r="AV18" s="104"/>
      <c r="AW18" s="104"/>
      <c r="AX18" s="104">
        <f t="shared" si="23"/>
        <v>9.3055957340800006</v>
      </c>
      <c r="AY18" s="104"/>
    </row>
    <row r="19" spans="1:51" ht="24" customHeight="1" x14ac:dyDescent="0.25">
      <c r="A19" s="167" t="s">
        <v>282</v>
      </c>
      <c r="B19" s="168" t="s">
        <v>280</v>
      </c>
      <c r="C19" s="194" t="s">
        <v>269</v>
      </c>
      <c r="D19" s="194">
        <v>2022</v>
      </c>
      <c r="E19" s="194">
        <v>2022</v>
      </c>
      <c r="F19" s="194">
        <v>2022</v>
      </c>
      <c r="G19" s="104">
        <f t="shared" si="10"/>
        <v>0.20995124015923206</v>
      </c>
      <c r="H19" s="104">
        <f t="shared" si="11"/>
        <v>0.20995124015923206</v>
      </c>
      <c r="I19" s="123">
        <v>43922</v>
      </c>
      <c r="J19" s="104">
        <v>0.20995124015923206</v>
      </c>
      <c r="K19" s="104">
        <f t="shared" si="13"/>
        <v>0.29293725336951354</v>
      </c>
      <c r="L19" s="123">
        <v>44287</v>
      </c>
      <c r="M19" s="104">
        <f t="shared" si="14"/>
        <v>0.20995124015923206</v>
      </c>
      <c r="N19" s="104">
        <f t="shared" si="9"/>
        <v>0.29293725336951354</v>
      </c>
      <c r="O19" s="104"/>
      <c r="P19" s="104"/>
      <c r="Q19" s="104">
        <f t="shared" ref="Q19:Q21" si="24">R19+S19+T19+U19</f>
        <v>0</v>
      </c>
      <c r="R19" s="104"/>
      <c r="S19" s="104"/>
      <c r="T19" s="104"/>
      <c r="U19" s="104"/>
      <c r="V19" s="104">
        <f t="shared" ref="V19:V21" si="25">W19+X19+Y19+Z19</f>
        <v>0.20995124015923206</v>
      </c>
      <c r="W19" s="104"/>
      <c r="X19" s="104"/>
      <c r="Y19" s="104">
        <v>0.20995124015923206</v>
      </c>
      <c r="Z19" s="104"/>
      <c r="AA19" s="104">
        <f t="shared" si="17"/>
        <v>0.29293725336951354</v>
      </c>
      <c r="AB19" s="104"/>
      <c r="AC19" s="104"/>
      <c r="AD19" s="104">
        <v>0.29293725336951354</v>
      </c>
      <c r="AE19" s="104"/>
      <c r="AF19" s="104">
        <f t="shared" ref="AF19:AF21" si="26">AG19+AH19+AI19+AJ19</f>
        <v>0</v>
      </c>
      <c r="AG19" s="104"/>
      <c r="AH19" s="104"/>
      <c r="AI19" s="104"/>
      <c r="AJ19" s="104"/>
      <c r="AK19" s="104">
        <f t="shared" si="19"/>
        <v>0</v>
      </c>
      <c r="AL19" s="104"/>
      <c r="AM19" s="104"/>
      <c r="AN19" s="104"/>
      <c r="AO19" s="104"/>
      <c r="AP19" s="104">
        <f t="shared" ref="AP19:AP21" si="27">AQ19+AR19+AS19+AT19</f>
        <v>0.20995124015923206</v>
      </c>
      <c r="AQ19" s="104"/>
      <c r="AR19" s="104"/>
      <c r="AS19" s="104">
        <f t="shared" ref="AS19:AS21" si="28">T19+Y19+AI19</f>
        <v>0.20995124015923206</v>
      </c>
      <c r="AT19" s="104"/>
      <c r="AU19" s="104">
        <f t="shared" si="22"/>
        <v>0.29293725336951354</v>
      </c>
      <c r="AV19" s="104"/>
      <c r="AW19" s="104"/>
      <c r="AX19" s="104">
        <f t="shared" si="23"/>
        <v>0.29293725336951354</v>
      </c>
      <c r="AY19" s="104"/>
    </row>
    <row r="20" spans="1:51" ht="31.5" x14ac:dyDescent="0.25">
      <c r="A20" s="167" t="s">
        <v>283</v>
      </c>
      <c r="B20" s="168" t="s">
        <v>281</v>
      </c>
      <c r="C20" s="194" t="s">
        <v>270</v>
      </c>
      <c r="D20" s="194">
        <v>2022</v>
      </c>
      <c r="E20" s="194">
        <v>2022</v>
      </c>
      <c r="F20" s="194">
        <v>2022</v>
      </c>
      <c r="G20" s="104">
        <f t="shared" si="10"/>
        <v>0.38502127557836807</v>
      </c>
      <c r="H20" s="104">
        <f t="shared" si="11"/>
        <v>0.38502127557836807</v>
      </c>
      <c r="I20" s="123">
        <v>43922</v>
      </c>
      <c r="J20" s="104">
        <f t="shared" si="8"/>
        <v>0.20434812726474666</v>
      </c>
      <c r="K20" s="104">
        <f t="shared" si="13"/>
        <v>0.20434812726474666</v>
      </c>
      <c r="L20" s="123">
        <v>44287</v>
      </c>
      <c r="M20" s="104">
        <f t="shared" si="14"/>
        <v>0.38502127557836807</v>
      </c>
      <c r="N20" s="104">
        <f t="shared" si="9"/>
        <v>0.20434812726474666</v>
      </c>
      <c r="O20" s="104"/>
      <c r="P20" s="104"/>
      <c r="Q20" s="104">
        <f t="shared" si="24"/>
        <v>0</v>
      </c>
      <c r="R20" s="104"/>
      <c r="S20" s="104"/>
      <c r="T20" s="104"/>
      <c r="U20" s="104"/>
      <c r="V20" s="104">
        <f t="shared" si="25"/>
        <v>0.38502127557836807</v>
      </c>
      <c r="W20" s="104"/>
      <c r="X20" s="104"/>
      <c r="Y20" s="104">
        <v>0.38502127557836807</v>
      </c>
      <c r="Z20" s="104"/>
      <c r="AA20" s="104">
        <f t="shared" si="17"/>
        <v>0.20434812726474666</v>
      </c>
      <c r="AB20" s="104"/>
      <c r="AC20" s="104"/>
      <c r="AD20" s="104">
        <v>0.20434812726474666</v>
      </c>
      <c r="AE20" s="104"/>
      <c r="AF20" s="104">
        <f t="shared" si="26"/>
        <v>0</v>
      </c>
      <c r="AG20" s="104"/>
      <c r="AH20" s="104"/>
      <c r="AI20" s="104"/>
      <c r="AJ20" s="104"/>
      <c r="AK20" s="104">
        <f t="shared" si="19"/>
        <v>0</v>
      </c>
      <c r="AL20" s="104"/>
      <c r="AM20" s="104"/>
      <c r="AN20" s="104"/>
      <c r="AO20" s="104"/>
      <c r="AP20" s="104">
        <f t="shared" si="27"/>
        <v>0.38502127557836807</v>
      </c>
      <c r="AQ20" s="104"/>
      <c r="AR20" s="104"/>
      <c r="AS20" s="104">
        <f t="shared" si="28"/>
        <v>0.38502127557836807</v>
      </c>
      <c r="AT20" s="104"/>
      <c r="AU20" s="104">
        <f t="shared" si="22"/>
        <v>0.20434812726474666</v>
      </c>
      <c r="AV20" s="104"/>
      <c r="AW20" s="104"/>
      <c r="AX20" s="104">
        <f t="shared" si="23"/>
        <v>0.20434812726474666</v>
      </c>
      <c r="AY20" s="104"/>
    </row>
    <row r="21" spans="1:51" ht="31.5" x14ac:dyDescent="0.25">
      <c r="A21" s="167" t="s">
        <v>284</v>
      </c>
      <c r="B21" s="168" t="s">
        <v>311</v>
      </c>
      <c r="C21" s="194" t="s">
        <v>271</v>
      </c>
      <c r="D21" s="194">
        <v>2022</v>
      </c>
      <c r="E21" s="194">
        <v>2022</v>
      </c>
      <c r="F21" s="194">
        <v>2022</v>
      </c>
      <c r="G21" s="104">
        <f t="shared" si="10"/>
        <v>1.3216818680299522</v>
      </c>
      <c r="H21" s="104">
        <f t="shared" si="11"/>
        <v>1.3216818680299522</v>
      </c>
      <c r="I21" s="123">
        <v>43922</v>
      </c>
      <c r="J21" s="104">
        <f t="shared" si="8"/>
        <v>1.422297316129387</v>
      </c>
      <c r="K21" s="104">
        <f t="shared" si="13"/>
        <v>1.422297316129387</v>
      </c>
      <c r="L21" s="123">
        <v>44287</v>
      </c>
      <c r="M21" s="104">
        <f t="shared" si="14"/>
        <v>1.3216818680299522</v>
      </c>
      <c r="N21" s="104">
        <f t="shared" si="9"/>
        <v>1.422297316129387</v>
      </c>
      <c r="O21" s="104"/>
      <c r="P21" s="104"/>
      <c r="Q21" s="104">
        <f t="shared" si="24"/>
        <v>0</v>
      </c>
      <c r="R21" s="104"/>
      <c r="S21" s="104"/>
      <c r="T21" s="104"/>
      <c r="U21" s="104"/>
      <c r="V21" s="104">
        <f t="shared" si="25"/>
        <v>1.3216818680299522</v>
      </c>
      <c r="W21" s="104"/>
      <c r="X21" s="104"/>
      <c r="Y21" s="104">
        <v>1.3216818680299522</v>
      </c>
      <c r="Z21" s="104"/>
      <c r="AA21" s="104">
        <f t="shared" si="17"/>
        <v>1.422297316129387</v>
      </c>
      <c r="AB21" s="104"/>
      <c r="AC21" s="104"/>
      <c r="AD21" s="104">
        <v>1.422297316129387</v>
      </c>
      <c r="AE21" s="104"/>
      <c r="AF21" s="104">
        <f t="shared" si="26"/>
        <v>0</v>
      </c>
      <c r="AG21" s="104"/>
      <c r="AH21" s="104"/>
      <c r="AI21" s="104"/>
      <c r="AJ21" s="104"/>
      <c r="AK21" s="104">
        <f t="shared" si="19"/>
        <v>0</v>
      </c>
      <c r="AL21" s="104"/>
      <c r="AM21" s="104"/>
      <c r="AN21" s="104"/>
      <c r="AO21" s="104"/>
      <c r="AP21" s="104">
        <f t="shared" si="27"/>
        <v>1.3216818680299522</v>
      </c>
      <c r="AQ21" s="104"/>
      <c r="AR21" s="104"/>
      <c r="AS21" s="104">
        <f t="shared" si="28"/>
        <v>1.3216818680299522</v>
      </c>
      <c r="AT21" s="104"/>
      <c r="AU21" s="104">
        <f t="shared" si="22"/>
        <v>1.422297316129387</v>
      </c>
      <c r="AV21" s="104"/>
      <c r="AW21" s="104"/>
      <c r="AX21" s="104">
        <f t="shared" si="23"/>
        <v>1.422297316129387</v>
      </c>
      <c r="AY21" s="104"/>
    </row>
    <row r="22" spans="1:51" ht="17.25" customHeight="1" x14ac:dyDescent="0.25">
      <c r="A22" s="167" t="s">
        <v>285</v>
      </c>
      <c r="B22" s="168" t="s">
        <v>276</v>
      </c>
      <c r="C22" s="194" t="s">
        <v>272</v>
      </c>
      <c r="D22" s="194">
        <v>2023</v>
      </c>
      <c r="E22" s="194">
        <v>2023</v>
      </c>
      <c r="F22" s="194"/>
      <c r="G22" s="104">
        <f t="shared" si="10"/>
        <v>0.64748147253694299</v>
      </c>
      <c r="H22" s="104">
        <f t="shared" si="11"/>
        <v>0.64748147253694299</v>
      </c>
      <c r="I22" s="123">
        <v>43922</v>
      </c>
      <c r="J22" s="104">
        <f t="shared" ref="J22:J25" si="29">K22</f>
        <v>0</v>
      </c>
      <c r="K22" s="104">
        <f t="shared" si="13"/>
        <v>0</v>
      </c>
      <c r="L22" s="123">
        <v>44287</v>
      </c>
      <c r="M22" s="104">
        <f t="shared" si="14"/>
        <v>0.64748147253694299</v>
      </c>
      <c r="N22" s="104">
        <f t="shared" si="9"/>
        <v>0</v>
      </c>
      <c r="O22" s="104"/>
      <c r="P22" s="104"/>
      <c r="Q22" s="104">
        <f t="shared" ref="Q22:Q25" si="30">R22+S22+T22+U22</f>
        <v>0</v>
      </c>
      <c r="R22" s="104"/>
      <c r="S22" s="104"/>
      <c r="T22" s="104"/>
      <c r="U22" s="104"/>
      <c r="V22" s="104">
        <f t="shared" ref="V22:V25" si="31">W22+X22+Y22+Z22</f>
        <v>0</v>
      </c>
      <c r="W22" s="104"/>
      <c r="X22" s="104"/>
      <c r="Y22" s="104"/>
      <c r="Z22" s="104"/>
      <c r="AA22" s="104">
        <f t="shared" si="17"/>
        <v>0</v>
      </c>
      <c r="AB22" s="104"/>
      <c r="AC22" s="104"/>
      <c r="AD22" s="104"/>
      <c r="AE22" s="104"/>
      <c r="AF22" s="104">
        <f t="shared" ref="AF22:AF25" si="32">AG22+AH22+AI22+AJ22</f>
        <v>0.64748147253694299</v>
      </c>
      <c r="AG22" s="104"/>
      <c r="AH22" s="104"/>
      <c r="AI22" s="104">
        <v>0.64748147253694299</v>
      </c>
      <c r="AJ22" s="104"/>
      <c r="AK22" s="104">
        <f t="shared" si="19"/>
        <v>0</v>
      </c>
      <c r="AL22" s="104"/>
      <c r="AM22" s="104"/>
      <c r="AN22" s="104"/>
      <c r="AO22" s="104"/>
      <c r="AP22" s="104">
        <f t="shared" ref="AP22:AP25" si="33">AQ22+AR22+AS22+AT22</f>
        <v>0.64748147253694299</v>
      </c>
      <c r="AQ22" s="104"/>
      <c r="AR22" s="104"/>
      <c r="AS22" s="104">
        <f t="shared" ref="AS22:AS25" si="34">T22+Y22+AI22</f>
        <v>0.64748147253694299</v>
      </c>
      <c r="AT22" s="104"/>
      <c r="AU22" s="104">
        <f t="shared" si="22"/>
        <v>0</v>
      </c>
      <c r="AV22" s="104"/>
      <c r="AW22" s="104"/>
      <c r="AX22" s="104">
        <f t="shared" si="23"/>
        <v>0</v>
      </c>
      <c r="AY22" s="104"/>
    </row>
    <row r="23" spans="1:51" ht="17.25" customHeight="1" x14ac:dyDescent="0.25">
      <c r="A23" s="167" t="s">
        <v>286</v>
      </c>
      <c r="B23" s="168" t="s">
        <v>277</v>
      </c>
      <c r="C23" s="194" t="s">
        <v>273</v>
      </c>
      <c r="D23" s="194">
        <v>2023</v>
      </c>
      <c r="E23" s="194">
        <v>2023</v>
      </c>
      <c r="F23" s="194"/>
      <c r="G23" s="104">
        <f t="shared" si="10"/>
        <v>0.40623190956195099</v>
      </c>
      <c r="H23" s="104">
        <f t="shared" si="11"/>
        <v>0.40623190956195099</v>
      </c>
      <c r="I23" s="123">
        <v>43922</v>
      </c>
      <c r="J23" s="104">
        <f t="shared" si="29"/>
        <v>0</v>
      </c>
      <c r="K23" s="104">
        <f t="shared" si="13"/>
        <v>0</v>
      </c>
      <c r="L23" s="123">
        <v>44287</v>
      </c>
      <c r="M23" s="104">
        <f t="shared" si="14"/>
        <v>0.40623190956195099</v>
      </c>
      <c r="N23" s="104">
        <f t="shared" si="9"/>
        <v>0</v>
      </c>
      <c r="O23" s="104"/>
      <c r="P23" s="104"/>
      <c r="Q23" s="104">
        <f t="shared" si="30"/>
        <v>0</v>
      </c>
      <c r="R23" s="104"/>
      <c r="S23" s="104"/>
      <c r="T23" s="104"/>
      <c r="U23" s="104"/>
      <c r="V23" s="104">
        <f t="shared" si="31"/>
        <v>0</v>
      </c>
      <c r="W23" s="104"/>
      <c r="X23" s="104"/>
      <c r="Y23" s="104"/>
      <c r="Z23" s="104"/>
      <c r="AA23" s="104">
        <f t="shared" si="17"/>
        <v>0</v>
      </c>
      <c r="AB23" s="104"/>
      <c r="AC23" s="104"/>
      <c r="AD23" s="104"/>
      <c r="AE23" s="104"/>
      <c r="AF23" s="104">
        <f t="shared" si="32"/>
        <v>0.40623190956195099</v>
      </c>
      <c r="AG23" s="104"/>
      <c r="AH23" s="104"/>
      <c r="AI23" s="104">
        <v>0.40623190956195099</v>
      </c>
      <c r="AJ23" s="104"/>
      <c r="AK23" s="104">
        <f t="shared" si="19"/>
        <v>0</v>
      </c>
      <c r="AL23" s="104"/>
      <c r="AM23" s="104"/>
      <c r="AN23" s="104"/>
      <c r="AO23" s="104"/>
      <c r="AP23" s="104">
        <f t="shared" si="33"/>
        <v>0.40623190956195099</v>
      </c>
      <c r="AQ23" s="104"/>
      <c r="AR23" s="104"/>
      <c r="AS23" s="104">
        <f t="shared" si="34"/>
        <v>0.40623190956195099</v>
      </c>
      <c r="AT23" s="104"/>
      <c r="AU23" s="104">
        <f t="shared" si="22"/>
        <v>0</v>
      </c>
      <c r="AV23" s="104"/>
      <c r="AW23" s="104"/>
      <c r="AX23" s="104">
        <f t="shared" si="23"/>
        <v>0</v>
      </c>
      <c r="AY23" s="104"/>
    </row>
    <row r="24" spans="1:51" ht="17.25" customHeight="1" x14ac:dyDescent="0.25">
      <c r="A24" s="167" t="s">
        <v>287</v>
      </c>
      <c r="B24" s="168" t="s">
        <v>278</v>
      </c>
      <c r="C24" s="194" t="s">
        <v>274</v>
      </c>
      <c r="D24" s="194">
        <v>2023</v>
      </c>
      <c r="E24" s="194">
        <v>2023</v>
      </c>
      <c r="F24" s="194"/>
      <c r="G24" s="104">
        <f t="shared" si="10"/>
        <v>2.1948739681624247</v>
      </c>
      <c r="H24" s="104">
        <f t="shared" si="11"/>
        <v>2.1948739681624247</v>
      </c>
      <c r="I24" s="123">
        <v>43922</v>
      </c>
      <c r="J24" s="104">
        <f t="shared" si="29"/>
        <v>0</v>
      </c>
      <c r="K24" s="104">
        <f t="shared" si="13"/>
        <v>0</v>
      </c>
      <c r="L24" s="123">
        <v>44287</v>
      </c>
      <c r="M24" s="104">
        <f t="shared" si="14"/>
        <v>2.1948739681624247</v>
      </c>
      <c r="N24" s="104">
        <f t="shared" si="9"/>
        <v>0</v>
      </c>
      <c r="O24" s="104"/>
      <c r="P24" s="104"/>
      <c r="Q24" s="104">
        <f t="shared" si="30"/>
        <v>0</v>
      </c>
      <c r="R24" s="104"/>
      <c r="S24" s="104"/>
      <c r="T24" s="104"/>
      <c r="U24" s="104"/>
      <c r="V24" s="104">
        <f t="shared" si="31"/>
        <v>0</v>
      </c>
      <c r="W24" s="104"/>
      <c r="X24" s="104"/>
      <c r="Y24" s="104"/>
      <c r="Z24" s="104"/>
      <c r="AA24" s="104">
        <f t="shared" si="17"/>
        <v>0</v>
      </c>
      <c r="AB24" s="104"/>
      <c r="AC24" s="104"/>
      <c r="AD24" s="104"/>
      <c r="AE24" s="104"/>
      <c r="AF24" s="104">
        <f t="shared" si="32"/>
        <v>2.1948739681624247</v>
      </c>
      <c r="AG24" s="104"/>
      <c r="AH24" s="104"/>
      <c r="AI24" s="104">
        <v>2.1948739681624247</v>
      </c>
      <c r="AJ24" s="104"/>
      <c r="AK24" s="104">
        <f t="shared" si="19"/>
        <v>0</v>
      </c>
      <c r="AL24" s="104"/>
      <c r="AM24" s="104"/>
      <c r="AN24" s="104"/>
      <c r="AO24" s="104"/>
      <c r="AP24" s="104">
        <f t="shared" si="33"/>
        <v>2.1948739681624247</v>
      </c>
      <c r="AQ24" s="104"/>
      <c r="AR24" s="104"/>
      <c r="AS24" s="104">
        <f t="shared" si="34"/>
        <v>2.1948739681624247</v>
      </c>
      <c r="AT24" s="104"/>
      <c r="AU24" s="104">
        <f t="shared" si="22"/>
        <v>0</v>
      </c>
      <c r="AV24" s="104"/>
      <c r="AW24" s="104"/>
      <c r="AX24" s="104">
        <f t="shared" si="23"/>
        <v>0</v>
      </c>
      <c r="AY24" s="104"/>
    </row>
    <row r="25" spans="1:51" ht="17.25" customHeight="1" x14ac:dyDescent="0.25">
      <c r="A25" s="167" t="s">
        <v>288</v>
      </c>
      <c r="B25" s="168" t="s">
        <v>279</v>
      </c>
      <c r="C25" s="194" t="s">
        <v>275</v>
      </c>
      <c r="D25" s="194">
        <v>2023</v>
      </c>
      <c r="E25" s="194">
        <v>2023</v>
      </c>
      <c r="F25" s="194"/>
      <c r="G25" s="104">
        <f t="shared" si="10"/>
        <v>2.6521676055792942</v>
      </c>
      <c r="H25" s="104">
        <f t="shared" si="11"/>
        <v>2.6521676055792942</v>
      </c>
      <c r="I25" s="123">
        <v>43922</v>
      </c>
      <c r="J25" s="104">
        <f t="shared" si="29"/>
        <v>0</v>
      </c>
      <c r="K25" s="104">
        <f t="shared" si="13"/>
        <v>0</v>
      </c>
      <c r="L25" s="123">
        <v>44287</v>
      </c>
      <c r="M25" s="104">
        <f t="shared" si="14"/>
        <v>2.6521676055792942</v>
      </c>
      <c r="N25" s="104">
        <f t="shared" si="9"/>
        <v>0</v>
      </c>
      <c r="O25" s="104"/>
      <c r="P25" s="104"/>
      <c r="Q25" s="104">
        <f t="shared" si="30"/>
        <v>0</v>
      </c>
      <c r="R25" s="104"/>
      <c r="S25" s="104"/>
      <c r="T25" s="104"/>
      <c r="U25" s="104"/>
      <c r="V25" s="104">
        <f t="shared" si="31"/>
        <v>0</v>
      </c>
      <c r="W25" s="104"/>
      <c r="X25" s="104"/>
      <c r="Y25" s="104"/>
      <c r="Z25" s="104"/>
      <c r="AA25" s="104">
        <f t="shared" si="17"/>
        <v>0</v>
      </c>
      <c r="AB25" s="104"/>
      <c r="AC25" s="104"/>
      <c r="AD25" s="104"/>
      <c r="AE25" s="104"/>
      <c r="AF25" s="104">
        <f t="shared" si="32"/>
        <v>2.6521676055792942</v>
      </c>
      <c r="AG25" s="104"/>
      <c r="AH25" s="104"/>
      <c r="AI25" s="104">
        <v>2.6521676055792942</v>
      </c>
      <c r="AJ25" s="104"/>
      <c r="AK25" s="104">
        <f t="shared" si="19"/>
        <v>0</v>
      </c>
      <c r="AL25" s="104"/>
      <c r="AM25" s="104"/>
      <c r="AN25" s="104"/>
      <c r="AO25" s="104"/>
      <c r="AP25" s="104">
        <f t="shared" si="33"/>
        <v>2.6521676055792942</v>
      </c>
      <c r="AQ25" s="104"/>
      <c r="AR25" s="104"/>
      <c r="AS25" s="104">
        <f t="shared" si="34"/>
        <v>2.6521676055792942</v>
      </c>
      <c r="AT25" s="104"/>
      <c r="AU25" s="104">
        <f t="shared" si="22"/>
        <v>0</v>
      </c>
      <c r="AV25" s="104"/>
      <c r="AW25" s="104"/>
      <c r="AX25" s="104">
        <f t="shared" si="23"/>
        <v>0</v>
      </c>
      <c r="AY25" s="104"/>
    </row>
    <row r="26" spans="1:51" ht="9" customHeight="1" x14ac:dyDescent="0.25">
      <c r="A26" s="108"/>
      <c r="B26" s="109"/>
      <c r="C26" s="194"/>
      <c r="D26" s="194"/>
      <c r="E26" s="194"/>
      <c r="F26" s="194"/>
      <c r="G26" s="104"/>
      <c r="H26" s="104"/>
      <c r="I26" s="123"/>
      <c r="J26" s="104"/>
      <c r="K26" s="104"/>
      <c r="L26" s="123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</row>
    <row r="27" spans="1:51" ht="19.5" customHeight="1" x14ac:dyDescent="0.25">
      <c r="A27" s="110">
        <v>2</v>
      </c>
      <c r="B27" s="111" t="s">
        <v>259</v>
      </c>
      <c r="C27" s="194"/>
      <c r="D27" s="194"/>
      <c r="E27" s="194"/>
      <c r="F27" s="194"/>
      <c r="G27" s="106">
        <f>SUM(G28:G29)</f>
        <v>693.57384292508277</v>
      </c>
      <c r="H27" s="106">
        <f>SUM(H28:H29)</f>
        <v>693.57384292508277</v>
      </c>
      <c r="I27" s="194"/>
      <c r="J27" s="106">
        <f>SUM(J28:J29)</f>
        <v>405.33669166267998</v>
      </c>
      <c r="K27" s="106">
        <f>SUM(K28:K29)</f>
        <v>414.03524915707999</v>
      </c>
      <c r="L27" s="194"/>
      <c r="M27" s="106">
        <f t="shared" ref="M27" si="35">SUM(M28:M29)</f>
        <v>693.57384292508277</v>
      </c>
      <c r="N27" s="106">
        <f t="shared" ref="N27:AT27" si="36">SUM(N28:N29)</f>
        <v>414.03524915707999</v>
      </c>
      <c r="O27" s="106">
        <f t="shared" ref="O27" si="37">SUM(O28:O29)</f>
        <v>0</v>
      </c>
      <c r="P27" s="106">
        <f t="shared" si="36"/>
        <v>0</v>
      </c>
      <c r="Q27" s="106">
        <f t="shared" si="36"/>
        <v>13.363974499999999</v>
      </c>
      <c r="R27" s="106">
        <f t="shared" si="36"/>
        <v>0</v>
      </c>
      <c r="S27" s="106">
        <f t="shared" si="36"/>
        <v>0</v>
      </c>
      <c r="T27" s="106">
        <f t="shared" si="36"/>
        <v>13.363974499999999</v>
      </c>
      <c r="U27" s="106">
        <f t="shared" si="36"/>
        <v>0</v>
      </c>
      <c r="V27" s="106">
        <f t="shared" si="36"/>
        <v>331.86791783080008</v>
      </c>
      <c r="W27" s="106">
        <f t="shared" si="36"/>
        <v>0</v>
      </c>
      <c r="X27" s="106">
        <f t="shared" si="36"/>
        <v>0</v>
      </c>
      <c r="Y27" s="106">
        <f t="shared" si="36"/>
        <v>331.86791783080008</v>
      </c>
      <c r="Z27" s="106">
        <f t="shared" si="36"/>
        <v>0</v>
      </c>
      <c r="AA27" s="106">
        <f t="shared" ref="AA27:AE27" si="38">SUM(AA28:AA29)</f>
        <v>174.50877980267998</v>
      </c>
      <c r="AB27" s="106">
        <f t="shared" si="38"/>
        <v>0</v>
      </c>
      <c r="AC27" s="106">
        <f t="shared" si="38"/>
        <v>0</v>
      </c>
      <c r="AD27" s="106">
        <f t="shared" si="38"/>
        <v>174.50877980267998</v>
      </c>
      <c r="AE27" s="106">
        <f t="shared" si="38"/>
        <v>0</v>
      </c>
      <c r="AF27" s="106">
        <f t="shared" si="36"/>
        <v>348.34195059428276</v>
      </c>
      <c r="AG27" s="106">
        <f t="shared" si="36"/>
        <v>0</v>
      </c>
      <c r="AH27" s="106">
        <f t="shared" si="36"/>
        <v>0</v>
      </c>
      <c r="AI27" s="106">
        <f t="shared" si="36"/>
        <v>348.34195059428276</v>
      </c>
      <c r="AJ27" s="106">
        <f t="shared" si="36"/>
        <v>0</v>
      </c>
      <c r="AK27" s="106">
        <f t="shared" ref="AK27:AO27" si="39">SUM(AK28:AK29)</f>
        <v>226.16249485439999</v>
      </c>
      <c r="AL27" s="106">
        <f t="shared" si="39"/>
        <v>0</v>
      </c>
      <c r="AM27" s="106">
        <f t="shared" si="39"/>
        <v>0</v>
      </c>
      <c r="AN27" s="106">
        <f t="shared" si="39"/>
        <v>226.16249485439999</v>
      </c>
      <c r="AO27" s="106">
        <f t="shared" si="39"/>
        <v>0</v>
      </c>
      <c r="AP27" s="106">
        <f t="shared" si="36"/>
        <v>693.57384292508277</v>
      </c>
      <c r="AQ27" s="106">
        <f t="shared" si="36"/>
        <v>0</v>
      </c>
      <c r="AR27" s="106">
        <f t="shared" si="36"/>
        <v>0</v>
      </c>
      <c r="AS27" s="106">
        <f t="shared" si="36"/>
        <v>693.57384292508277</v>
      </c>
      <c r="AT27" s="106">
        <f t="shared" si="36"/>
        <v>0</v>
      </c>
      <c r="AU27" s="106">
        <f t="shared" ref="AU27:AY27" si="40">SUM(AU28:AU29)</f>
        <v>414.03524915707999</v>
      </c>
      <c r="AV27" s="106">
        <f t="shared" si="40"/>
        <v>0</v>
      </c>
      <c r="AW27" s="106">
        <f t="shared" si="40"/>
        <v>0</v>
      </c>
      <c r="AX27" s="106">
        <f t="shared" si="40"/>
        <v>414.03524915707999</v>
      </c>
      <c r="AY27" s="106">
        <f t="shared" si="40"/>
        <v>0</v>
      </c>
    </row>
    <row r="28" spans="1:51" ht="31.5" x14ac:dyDescent="0.25">
      <c r="A28" s="108" t="s">
        <v>202</v>
      </c>
      <c r="B28" s="109" t="s">
        <v>257</v>
      </c>
      <c r="C28" s="194" t="s">
        <v>267</v>
      </c>
      <c r="D28" s="194">
        <v>2021</v>
      </c>
      <c r="E28" s="194">
        <v>2023</v>
      </c>
      <c r="F28" s="194">
        <v>2023</v>
      </c>
      <c r="G28" s="104">
        <f t="shared" ref="G28" si="41">H28</f>
        <v>693.57384292508277</v>
      </c>
      <c r="H28" s="104">
        <f>AP28</f>
        <v>693.57384292508277</v>
      </c>
      <c r="I28" s="123">
        <v>43922</v>
      </c>
      <c r="J28" s="104">
        <f>T28+AD28+AN28/1.04</f>
        <v>405.33669166267998</v>
      </c>
      <c r="K28" s="104">
        <f>AU28</f>
        <v>414.03524915707999</v>
      </c>
      <c r="L28" s="123">
        <v>44652</v>
      </c>
      <c r="M28" s="104">
        <f>AP28</f>
        <v>693.57384292508277</v>
      </c>
      <c r="N28" s="104">
        <f>AU28</f>
        <v>414.03524915707999</v>
      </c>
      <c r="O28" s="104"/>
      <c r="P28" s="104"/>
      <c r="Q28" s="104">
        <f t="shared" ref="Q28" si="42">R28+S28+T28+U28</f>
        <v>13.363974499999999</v>
      </c>
      <c r="R28" s="104"/>
      <c r="S28" s="104"/>
      <c r="T28" s="104">
        <f>[1]Прогнозный!$G$40/1000000</f>
        <v>13.363974499999999</v>
      </c>
      <c r="U28" s="104"/>
      <c r="V28" s="104">
        <f t="shared" ref="V28" si="43">W28+X28+Y28+Z28</f>
        <v>331.86791783080008</v>
      </c>
      <c r="W28" s="104"/>
      <c r="X28" s="104"/>
      <c r="Y28" s="104">
        <f>[1]Прогнозный!$L$33/1000000</f>
        <v>331.86791783080008</v>
      </c>
      <c r="Z28" s="104"/>
      <c r="AA28" s="104">
        <f t="shared" ref="AA28" si="44">AB28+AC28+AD28+AE28</f>
        <v>174.50877980267998</v>
      </c>
      <c r="AB28" s="104"/>
      <c r="AC28" s="104"/>
      <c r="AD28" s="104">
        <v>174.50877980267998</v>
      </c>
      <c r="AE28" s="104"/>
      <c r="AF28" s="104">
        <f t="shared" ref="AF28" si="45">AG28+AH28+AI28+AJ28</f>
        <v>348.34195059428276</v>
      </c>
      <c r="AG28" s="104"/>
      <c r="AH28" s="104"/>
      <c r="AI28" s="104">
        <f>[1]Прогнозный!$Q$33/1000000</f>
        <v>348.34195059428276</v>
      </c>
      <c r="AJ28" s="104"/>
      <c r="AK28" s="104">
        <f t="shared" ref="AK28" si="46">AL28+AM28+AN28+AO28</f>
        <v>226.16249485439999</v>
      </c>
      <c r="AL28" s="104"/>
      <c r="AM28" s="104"/>
      <c r="AN28" s="104">
        <v>226.16249485439999</v>
      </c>
      <c r="AO28" s="104"/>
      <c r="AP28" s="104">
        <f t="shared" ref="AP28" si="47">AQ28+AR28+AS28+AT28</f>
        <v>693.57384292508277</v>
      </c>
      <c r="AQ28" s="104"/>
      <c r="AR28" s="104"/>
      <c r="AS28" s="104">
        <f>T28+Y28+AI28</f>
        <v>693.57384292508277</v>
      </c>
      <c r="AT28" s="104"/>
      <c r="AU28" s="104">
        <f t="shared" ref="AU28" si="48">AV28+AW28+AX28+AY28</f>
        <v>414.03524915707999</v>
      </c>
      <c r="AV28" s="104"/>
      <c r="AW28" s="104"/>
      <c r="AX28" s="104">
        <f>T28+AD28+AN28</f>
        <v>414.03524915707999</v>
      </c>
      <c r="AY28" s="104"/>
    </row>
    <row r="29" spans="1:51" ht="8.25" customHeight="1" x14ac:dyDescent="0.25">
      <c r="A29" s="108"/>
      <c r="B29" s="109"/>
      <c r="C29" s="194"/>
      <c r="D29" s="194"/>
      <c r="E29" s="194"/>
      <c r="F29" s="194"/>
      <c r="G29" s="104"/>
      <c r="H29" s="104"/>
      <c r="I29" s="123"/>
      <c r="J29" s="104"/>
      <c r="K29" s="104"/>
      <c r="L29" s="123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</row>
    <row r="30" spans="1:51" ht="19.5" customHeight="1" outlineLevel="1" x14ac:dyDescent="0.25">
      <c r="A30" s="107">
        <v>3</v>
      </c>
      <c r="B30" s="111" t="s">
        <v>260</v>
      </c>
      <c r="C30" s="194"/>
      <c r="D30" s="194"/>
      <c r="E30" s="194"/>
      <c r="F30" s="194"/>
      <c r="G30" s="106">
        <f>SUM(G31:G34)</f>
        <v>0</v>
      </c>
      <c r="H30" s="106">
        <f>SUM(H31:H34)</f>
        <v>0</v>
      </c>
      <c r="I30" s="194"/>
      <c r="J30" s="106">
        <f>SUM(J31:J34)</f>
        <v>1.2655745699999998</v>
      </c>
      <c r="K30" s="106">
        <f>SUM(K31:K34)</f>
        <v>1.2876662803200001</v>
      </c>
      <c r="L30" s="194"/>
      <c r="M30" s="106">
        <f t="shared" ref="M30:AY30" si="49">SUM(M31:M34)</f>
        <v>0</v>
      </c>
      <c r="N30" s="106">
        <f t="shared" si="49"/>
        <v>1.2876662803200001</v>
      </c>
      <c r="O30" s="106">
        <f t="shared" si="49"/>
        <v>0</v>
      </c>
      <c r="P30" s="106">
        <f t="shared" si="49"/>
        <v>0</v>
      </c>
      <c r="Q30" s="106">
        <f t="shared" si="49"/>
        <v>0</v>
      </c>
      <c r="R30" s="106">
        <f t="shared" si="49"/>
        <v>0</v>
      </c>
      <c r="S30" s="106">
        <f t="shared" si="49"/>
        <v>0</v>
      </c>
      <c r="T30" s="106">
        <f t="shared" si="49"/>
        <v>0</v>
      </c>
      <c r="U30" s="106">
        <f t="shared" si="49"/>
        <v>0</v>
      </c>
      <c r="V30" s="106">
        <f t="shared" si="49"/>
        <v>0</v>
      </c>
      <c r="W30" s="106">
        <f t="shared" si="49"/>
        <v>0</v>
      </c>
      <c r="X30" s="106">
        <f t="shared" si="49"/>
        <v>0</v>
      </c>
      <c r="Y30" s="106">
        <f t="shared" si="49"/>
        <v>0</v>
      </c>
      <c r="Z30" s="106">
        <f t="shared" si="49"/>
        <v>0</v>
      </c>
      <c r="AA30" s="106">
        <f t="shared" si="49"/>
        <v>0.71328181199999996</v>
      </c>
      <c r="AB30" s="106">
        <f t="shared" si="49"/>
        <v>0</v>
      </c>
      <c r="AC30" s="106">
        <f t="shared" si="49"/>
        <v>0</v>
      </c>
      <c r="AD30" s="106">
        <f t="shared" si="49"/>
        <v>0.71328181199999996</v>
      </c>
      <c r="AE30" s="106">
        <f t="shared" si="49"/>
        <v>0</v>
      </c>
      <c r="AF30" s="106">
        <f t="shared" si="49"/>
        <v>0</v>
      </c>
      <c r="AG30" s="106">
        <f t="shared" si="49"/>
        <v>0</v>
      </c>
      <c r="AH30" s="106">
        <f t="shared" si="49"/>
        <v>0</v>
      </c>
      <c r="AI30" s="106">
        <f t="shared" si="49"/>
        <v>0</v>
      </c>
      <c r="AJ30" s="106">
        <f t="shared" si="49"/>
        <v>0</v>
      </c>
      <c r="AK30" s="106">
        <f t="shared" si="49"/>
        <v>0.57438446832000012</v>
      </c>
      <c r="AL30" s="106">
        <f t="shared" si="49"/>
        <v>0</v>
      </c>
      <c r="AM30" s="106">
        <f t="shared" si="49"/>
        <v>0</v>
      </c>
      <c r="AN30" s="106">
        <f t="shared" si="49"/>
        <v>0.57438446832000012</v>
      </c>
      <c r="AO30" s="106">
        <f t="shared" si="49"/>
        <v>0</v>
      </c>
      <c r="AP30" s="106">
        <f t="shared" si="49"/>
        <v>0</v>
      </c>
      <c r="AQ30" s="106">
        <f t="shared" si="49"/>
        <v>0</v>
      </c>
      <c r="AR30" s="106">
        <f t="shared" si="49"/>
        <v>0</v>
      </c>
      <c r="AS30" s="106">
        <f t="shared" si="49"/>
        <v>0</v>
      </c>
      <c r="AT30" s="106">
        <f t="shared" si="49"/>
        <v>0</v>
      </c>
      <c r="AU30" s="106">
        <f t="shared" si="49"/>
        <v>1.2876662803200001</v>
      </c>
      <c r="AV30" s="106">
        <f t="shared" si="49"/>
        <v>0</v>
      </c>
      <c r="AW30" s="106">
        <f t="shared" si="49"/>
        <v>0</v>
      </c>
      <c r="AX30" s="106">
        <f t="shared" si="49"/>
        <v>1.2876662803200001</v>
      </c>
      <c r="AY30" s="106">
        <f t="shared" si="49"/>
        <v>0</v>
      </c>
    </row>
    <row r="31" spans="1:51" ht="17.25" customHeight="1" outlineLevel="1" x14ac:dyDescent="0.25">
      <c r="A31" s="167" t="s">
        <v>297</v>
      </c>
      <c r="B31" s="168" t="s">
        <v>299</v>
      </c>
      <c r="C31" s="194" t="s">
        <v>301</v>
      </c>
      <c r="D31" s="194">
        <v>2022</v>
      </c>
      <c r="E31" s="194"/>
      <c r="F31" s="194">
        <v>2023</v>
      </c>
      <c r="G31" s="104"/>
      <c r="H31" s="104"/>
      <c r="I31" s="123"/>
      <c r="J31" s="104">
        <f t="shared" ref="J31:J32" si="50">T31+AD31+AN31/1.04</f>
        <v>1.0447870699999999</v>
      </c>
      <c r="K31" s="104">
        <f t="shared" ref="K31:K32" si="51">AU31</f>
        <v>1.0668787803200002</v>
      </c>
      <c r="L31" s="123">
        <v>44652</v>
      </c>
      <c r="M31" s="104"/>
      <c r="N31" s="104">
        <f>AU31</f>
        <v>1.0668787803200002</v>
      </c>
      <c r="O31" s="104"/>
      <c r="P31" s="104"/>
      <c r="Q31" s="104">
        <f t="shared" ref="Q31:Q32" si="52">R31+S31+T31+U31</f>
        <v>0</v>
      </c>
      <c r="R31" s="104"/>
      <c r="S31" s="104"/>
      <c r="T31" s="104"/>
      <c r="U31" s="104"/>
      <c r="V31" s="104">
        <f t="shared" ref="V31:V32" si="53">W31+X31+Y31+Z31</f>
        <v>0</v>
      </c>
      <c r="W31" s="104"/>
      <c r="X31" s="104"/>
      <c r="Y31" s="104"/>
      <c r="Z31" s="104"/>
      <c r="AA31" s="104">
        <f t="shared" ref="AA31:AA32" si="54">AB31+AC31+AD31+AE31</f>
        <v>0.49249431199999993</v>
      </c>
      <c r="AB31" s="104"/>
      <c r="AC31" s="104"/>
      <c r="AD31" s="104">
        <v>0.49249431199999993</v>
      </c>
      <c r="AE31" s="104"/>
      <c r="AF31" s="104">
        <f t="shared" ref="AF31:AF32" si="55">AG31+AH31+AI31+AJ31</f>
        <v>0</v>
      </c>
      <c r="AG31" s="104"/>
      <c r="AH31" s="104"/>
      <c r="AI31" s="104"/>
      <c r="AJ31" s="104"/>
      <c r="AK31" s="104">
        <f t="shared" ref="AK31:AK32" si="56">AL31+AM31+AN31+AO31</f>
        <v>0.57438446832000012</v>
      </c>
      <c r="AL31" s="104"/>
      <c r="AM31" s="104"/>
      <c r="AN31" s="104">
        <v>0.57438446832000012</v>
      </c>
      <c r="AO31" s="104"/>
      <c r="AP31" s="104">
        <f t="shared" ref="AP31:AP32" si="57">AQ31+AR31+AS31+AT31</f>
        <v>0</v>
      </c>
      <c r="AQ31" s="104"/>
      <c r="AR31" s="104"/>
      <c r="AS31" s="104">
        <f t="shared" ref="AS31:AS32" si="58">T31+Y31+AI31</f>
        <v>0</v>
      </c>
      <c r="AT31" s="104"/>
      <c r="AU31" s="104">
        <f t="shared" ref="AU31:AU32" si="59">AV31+AW31+AX31+AY31</f>
        <v>1.0668787803200002</v>
      </c>
      <c r="AV31" s="104"/>
      <c r="AW31" s="104"/>
      <c r="AX31" s="104">
        <f t="shared" ref="AX31:AX32" si="60">T31+AD31+AN31</f>
        <v>1.0668787803200002</v>
      </c>
      <c r="AY31" s="104"/>
    </row>
    <row r="32" spans="1:51" ht="17.25" customHeight="1" outlineLevel="1" x14ac:dyDescent="0.25">
      <c r="A32" s="167" t="s">
        <v>298</v>
      </c>
      <c r="B32" s="168" t="s">
        <v>300</v>
      </c>
      <c r="C32" s="194" t="s">
        <v>302</v>
      </c>
      <c r="D32" s="194">
        <v>2022</v>
      </c>
      <c r="E32" s="194"/>
      <c r="F32" s="194">
        <v>2022</v>
      </c>
      <c r="G32" s="104"/>
      <c r="H32" s="104"/>
      <c r="I32" s="123"/>
      <c r="J32" s="104">
        <f t="shared" si="50"/>
        <v>0.22078749999999997</v>
      </c>
      <c r="K32" s="104">
        <f t="shared" si="51"/>
        <v>0.22078749999999997</v>
      </c>
      <c r="L32" s="123">
        <v>44287</v>
      </c>
      <c r="M32" s="104"/>
      <c r="N32" s="104">
        <f>AU32</f>
        <v>0.22078749999999997</v>
      </c>
      <c r="O32" s="104"/>
      <c r="P32" s="104"/>
      <c r="Q32" s="104">
        <f t="shared" si="52"/>
        <v>0</v>
      </c>
      <c r="R32" s="104"/>
      <c r="S32" s="104"/>
      <c r="T32" s="104"/>
      <c r="U32" s="104"/>
      <c r="V32" s="104">
        <f t="shared" si="53"/>
        <v>0</v>
      </c>
      <c r="W32" s="104"/>
      <c r="X32" s="104"/>
      <c r="Y32" s="104"/>
      <c r="Z32" s="104"/>
      <c r="AA32" s="104">
        <f t="shared" si="54"/>
        <v>0.22078749999999997</v>
      </c>
      <c r="AB32" s="104"/>
      <c r="AC32" s="104"/>
      <c r="AD32" s="104">
        <v>0.22078749999999997</v>
      </c>
      <c r="AE32" s="104"/>
      <c r="AF32" s="104">
        <f t="shared" si="55"/>
        <v>0</v>
      </c>
      <c r="AG32" s="104"/>
      <c r="AH32" s="104"/>
      <c r="AI32" s="104"/>
      <c r="AJ32" s="104"/>
      <c r="AK32" s="104">
        <f t="shared" si="56"/>
        <v>0</v>
      </c>
      <c r="AL32" s="104"/>
      <c r="AM32" s="104"/>
      <c r="AN32" s="104"/>
      <c r="AO32" s="104"/>
      <c r="AP32" s="104">
        <f t="shared" si="57"/>
        <v>0</v>
      </c>
      <c r="AQ32" s="104"/>
      <c r="AR32" s="104"/>
      <c r="AS32" s="104">
        <f t="shared" si="58"/>
        <v>0</v>
      </c>
      <c r="AT32" s="104"/>
      <c r="AU32" s="104">
        <f t="shared" si="59"/>
        <v>0.22078749999999997</v>
      </c>
      <c r="AV32" s="104"/>
      <c r="AW32" s="104"/>
      <c r="AX32" s="104">
        <f t="shared" si="60"/>
        <v>0.22078749999999997</v>
      </c>
      <c r="AY32" s="104"/>
    </row>
    <row r="33" spans="1:51" ht="17.25" hidden="1" customHeight="1" outlineLevel="1" x14ac:dyDescent="0.25">
      <c r="A33" s="167"/>
      <c r="B33" s="168"/>
      <c r="C33" s="194"/>
      <c r="D33" s="194"/>
      <c r="E33" s="194"/>
      <c r="F33" s="194"/>
      <c r="G33" s="104"/>
      <c r="H33" s="104"/>
      <c r="I33" s="123"/>
      <c r="J33" s="104"/>
      <c r="K33" s="104"/>
      <c r="L33" s="123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</row>
    <row r="34" spans="1:51" ht="18" hidden="1" customHeight="1" outlineLevel="1" x14ac:dyDescent="0.25">
      <c r="A34" s="167"/>
      <c r="B34" s="168"/>
      <c r="C34" s="194"/>
      <c r="D34" s="194"/>
      <c r="E34" s="194"/>
      <c r="F34" s="194"/>
      <c r="G34" s="104"/>
      <c r="H34" s="104"/>
      <c r="I34" s="123"/>
      <c r="J34" s="104"/>
      <c r="K34" s="104"/>
      <c r="L34" s="123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</row>
    <row r="35" spans="1:51" s="105" customFormat="1" ht="19.5" customHeight="1" collapsed="1" x14ac:dyDescent="0.3">
      <c r="A35" s="102"/>
      <c r="B35" s="103" t="s">
        <v>199</v>
      </c>
      <c r="C35" s="102"/>
      <c r="D35" s="102"/>
      <c r="E35" s="102"/>
      <c r="F35" s="102"/>
      <c r="G35" s="112">
        <f>G30+G27+G14</f>
        <v>707.04979930951254</v>
      </c>
      <c r="H35" s="112">
        <f>H30+H27+H14</f>
        <v>707.04979930951254</v>
      </c>
      <c r="I35" s="102"/>
      <c r="J35" s="112">
        <f>J30+J27+J14</f>
        <v>420.53687285121083</v>
      </c>
      <c r="K35" s="112">
        <f>K30+K27+K14</f>
        <v>429.62312447167449</v>
      </c>
      <c r="L35" s="102"/>
      <c r="M35" s="112">
        <f t="shared" ref="M35:AY35" si="61">M30+M27+M14</f>
        <v>707.04979930951254</v>
      </c>
      <c r="N35" s="112">
        <f t="shared" si="61"/>
        <v>429.62312447167449</v>
      </c>
      <c r="O35" s="112">
        <f t="shared" si="61"/>
        <v>0</v>
      </c>
      <c r="P35" s="112">
        <f t="shared" si="61"/>
        <v>0</v>
      </c>
      <c r="Q35" s="112">
        <f t="shared" si="61"/>
        <v>14.32462684876416</v>
      </c>
      <c r="R35" s="112">
        <f t="shared" si="61"/>
        <v>0</v>
      </c>
      <c r="S35" s="112">
        <f t="shared" si="61"/>
        <v>0</v>
      </c>
      <c r="T35" s="112">
        <f t="shared" si="61"/>
        <v>14.32462684876416</v>
      </c>
      <c r="U35" s="112">
        <f t="shared" si="61"/>
        <v>0</v>
      </c>
      <c r="V35" s="112">
        <f t="shared" si="61"/>
        <v>337.85539553276112</v>
      </c>
      <c r="W35" s="112">
        <f t="shared" si="61"/>
        <v>0</v>
      </c>
      <c r="X35" s="112">
        <f t="shared" si="61"/>
        <v>0</v>
      </c>
      <c r="Y35" s="112">
        <f t="shared" si="61"/>
        <v>337.85539553276112</v>
      </c>
      <c r="Z35" s="112">
        <f t="shared" si="61"/>
        <v>0</v>
      </c>
      <c r="AA35" s="112">
        <f t="shared" si="61"/>
        <v>181.21359183432361</v>
      </c>
      <c r="AB35" s="112">
        <f t="shared" si="61"/>
        <v>0</v>
      </c>
      <c r="AC35" s="112">
        <f t="shared" si="61"/>
        <v>0</v>
      </c>
      <c r="AD35" s="112">
        <f t="shared" si="61"/>
        <v>181.21359183432361</v>
      </c>
      <c r="AE35" s="112">
        <f t="shared" si="61"/>
        <v>0</v>
      </c>
      <c r="AF35" s="112">
        <f t="shared" si="61"/>
        <v>354.86977692798729</v>
      </c>
      <c r="AG35" s="112">
        <f t="shared" si="61"/>
        <v>0</v>
      </c>
      <c r="AH35" s="112">
        <f t="shared" si="61"/>
        <v>0</v>
      </c>
      <c r="AI35" s="112">
        <f t="shared" si="61"/>
        <v>354.86977692798729</v>
      </c>
      <c r="AJ35" s="112">
        <f t="shared" si="61"/>
        <v>0</v>
      </c>
      <c r="AK35" s="112">
        <f t="shared" si="61"/>
        <v>234.08490578858667</v>
      </c>
      <c r="AL35" s="112">
        <f t="shared" si="61"/>
        <v>0</v>
      </c>
      <c r="AM35" s="112">
        <f t="shared" si="61"/>
        <v>0</v>
      </c>
      <c r="AN35" s="112">
        <f t="shared" si="61"/>
        <v>234.08490578858667</v>
      </c>
      <c r="AO35" s="112">
        <f t="shared" si="61"/>
        <v>0</v>
      </c>
      <c r="AP35" s="112">
        <f t="shared" si="61"/>
        <v>707.04979930951254</v>
      </c>
      <c r="AQ35" s="112">
        <f t="shared" si="61"/>
        <v>0</v>
      </c>
      <c r="AR35" s="112">
        <f t="shared" si="61"/>
        <v>0</v>
      </c>
      <c r="AS35" s="112">
        <f t="shared" si="61"/>
        <v>707.04979930951254</v>
      </c>
      <c r="AT35" s="112">
        <f t="shared" si="61"/>
        <v>0</v>
      </c>
      <c r="AU35" s="112">
        <f t="shared" si="61"/>
        <v>429.62312447167449</v>
      </c>
      <c r="AV35" s="112">
        <f t="shared" si="61"/>
        <v>0</v>
      </c>
      <c r="AW35" s="112">
        <f t="shared" si="61"/>
        <v>0</v>
      </c>
      <c r="AX35" s="112">
        <f t="shared" si="61"/>
        <v>429.62312447167449</v>
      </c>
      <c r="AY35" s="112">
        <f t="shared" si="61"/>
        <v>0</v>
      </c>
    </row>
    <row r="37" spans="1:51" ht="39.75" hidden="1" customHeight="1" outlineLevel="1" x14ac:dyDescent="0.25">
      <c r="A37" s="211" t="s">
        <v>158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</row>
    <row r="38" spans="1:51" ht="39" hidden="1" customHeight="1" outlineLevel="1" x14ac:dyDescent="0.25">
      <c r="A38" s="210" t="s">
        <v>156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  <row r="39" spans="1:51" ht="147" hidden="1" customHeight="1" outlineLevel="1" x14ac:dyDescent="0.25">
      <c r="A39" s="209" t="s">
        <v>186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</row>
    <row r="40" spans="1:51" ht="15" customHeight="1" collapsed="1" x14ac:dyDescent="0.25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1:51" ht="17.25" customHeight="1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196"/>
      <c r="N41" s="196"/>
      <c r="O41" s="196"/>
      <c r="Q41" s="143"/>
      <c r="R41" s="143"/>
      <c r="S41" s="143"/>
      <c r="T41" s="153"/>
      <c r="U41" s="143"/>
    </row>
    <row r="42" spans="1:51" ht="18" hidden="1" customHeight="1" outlineLevel="1" x14ac:dyDescent="0.25">
      <c r="A42" s="196"/>
      <c r="B42" s="196" t="s">
        <v>241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Q42" s="143"/>
      <c r="R42" s="143"/>
      <c r="S42" s="143"/>
      <c r="T42" s="143"/>
      <c r="U42" s="143"/>
      <c r="AW42" s="183" t="s">
        <v>243</v>
      </c>
    </row>
    <row r="43" spans="1:51" hidden="1" outlineLevel="1" x14ac:dyDescent="0.25">
      <c r="B43" s="183" t="s">
        <v>242</v>
      </c>
      <c r="Q43" s="143"/>
      <c r="R43" s="143"/>
      <c r="S43" s="143"/>
      <c r="T43" s="143"/>
      <c r="U43" s="143"/>
    </row>
    <row r="44" spans="1:51" collapsed="1" x14ac:dyDescent="0.25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</sheetData>
  <mergeCells count="26"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  <mergeCell ref="A41:L41"/>
    <mergeCell ref="A38:P38"/>
    <mergeCell ref="A39:P39"/>
    <mergeCell ref="V11:Z11"/>
    <mergeCell ref="A37:P37"/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4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4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"/>
  <sheetViews>
    <sheetView topLeftCell="A4" zoomScale="80" zoomScaleNormal="80" zoomScaleSheetLayoutView="90" workbookViewId="0">
      <pane xSplit="2" ySplit="9" topLeftCell="C25" activePane="bottomRight" state="frozen"/>
      <selection activeCell="A4" sqref="A4"/>
      <selection pane="topRight" activeCell="C4" sqref="C4"/>
      <selection pane="bottomLeft" activeCell="A13" sqref="A13"/>
      <selection pane="bottomRight" activeCell="G49" sqref="G49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25" style="28" customWidth="1"/>
    <col min="6" max="6" width="9.5" style="183" customWidth="1"/>
    <col min="7" max="7" width="15.5" style="28" customWidth="1"/>
    <col min="8" max="8" width="16.375" style="183" customWidth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183" customWidth="1"/>
    <col min="19" max="19" width="9.25" style="28" customWidth="1"/>
    <col min="20" max="20" width="10.875" style="28" customWidth="1"/>
    <col min="21" max="22" width="10.875" style="183" customWidth="1"/>
    <col min="23" max="24" width="16.625" style="28" customWidth="1"/>
    <col min="25" max="25" width="16.625" style="183" customWidth="1"/>
    <col min="26" max="26" width="16.625" style="95" customWidth="1"/>
    <col min="27" max="27" width="16.625" style="183" customWidth="1"/>
    <col min="28" max="28" width="16.625" style="28" customWidth="1"/>
    <col min="29" max="29" width="14.875" style="28" customWidth="1"/>
    <col min="30" max="30" width="9.875" style="28" customWidth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49" t="s">
        <v>155</v>
      </c>
      <c r="AF1" s="2"/>
      <c r="AG1" s="2"/>
      <c r="AH1" s="2"/>
      <c r="AI1" s="2"/>
      <c r="AJ1" s="2"/>
      <c r="AK1" s="88"/>
      <c r="AL1" s="88"/>
      <c r="AM1" s="88"/>
      <c r="AN1" s="88"/>
      <c r="AO1" s="88"/>
    </row>
    <row r="2" spans="1:66" ht="22.5" x14ac:dyDescent="0.3">
      <c r="AB2" s="50" t="s">
        <v>157</v>
      </c>
      <c r="AF2" s="2"/>
      <c r="AG2" s="2"/>
      <c r="AH2" s="2"/>
      <c r="AI2" s="2"/>
      <c r="AJ2" s="2"/>
      <c r="AK2" s="88"/>
      <c r="AL2" s="88"/>
      <c r="AM2" s="88"/>
      <c r="AN2" s="88"/>
      <c r="AO2" s="88"/>
    </row>
    <row r="3" spans="1:66" ht="18.75" x14ac:dyDescent="0.3">
      <c r="AB3" s="50"/>
      <c r="AF3" s="2"/>
      <c r="AG3" s="2"/>
      <c r="AH3" s="2"/>
      <c r="AI3" s="2"/>
      <c r="AJ3" s="2"/>
      <c r="AK3" s="88"/>
      <c r="AL3" s="88"/>
      <c r="AM3" s="88"/>
      <c r="AN3" s="88"/>
      <c r="AO3" s="88"/>
    </row>
    <row r="4" spans="1:66" ht="18.75" x14ac:dyDescent="0.3">
      <c r="A4" s="216" t="s">
        <v>99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F4" s="28"/>
      <c r="AG4" s="28"/>
      <c r="AH4" s="28"/>
      <c r="AI4" s="28"/>
      <c r="AJ4" s="28"/>
      <c r="AK4" s="88"/>
      <c r="AL4" s="88"/>
      <c r="AM4" s="88"/>
      <c r="AN4" s="88"/>
      <c r="AO4" s="88"/>
    </row>
    <row r="5" spans="1:66" ht="18.75" x14ac:dyDescent="0.3">
      <c r="A5" s="216" t="s">
        <v>101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182"/>
      <c r="Z5" s="96"/>
      <c r="AA5" s="182"/>
      <c r="AB5" s="4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1"/>
      <c r="B6" s="41"/>
      <c r="C6" s="41"/>
      <c r="D6" s="41"/>
      <c r="E6" s="41"/>
      <c r="F6" s="182"/>
      <c r="G6" s="41"/>
      <c r="H6" s="182"/>
      <c r="I6" s="41"/>
      <c r="J6" s="41"/>
      <c r="K6" s="41"/>
      <c r="L6" s="41"/>
      <c r="M6" s="41"/>
      <c r="N6" s="182"/>
      <c r="O6" s="182"/>
      <c r="P6" s="182"/>
      <c r="Q6" s="182"/>
      <c r="R6" s="182"/>
      <c r="S6" s="41"/>
      <c r="T6" s="41"/>
      <c r="U6" s="182"/>
      <c r="V6" s="182"/>
      <c r="W6" s="41"/>
      <c r="X6" s="41"/>
      <c r="Y6" s="182"/>
      <c r="Z6" s="96"/>
      <c r="AA6" s="182"/>
      <c r="AB6" s="41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01" t="s">
        <v>196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51"/>
      <c r="AD7" s="51"/>
      <c r="AE7" s="51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52"/>
      <c r="AD8" s="52"/>
      <c r="AE8" s="52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8"/>
      <c r="X9" s="218"/>
      <c r="Y9" s="218"/>
      <c r="Z9" s="218"/>
      <c r="AA9" s="218"/>
      <c r="AB9" s="218"/>
      <c r="AF9" s="2"/>
      <c r="AG9" s="2"/>
      <c r="AH9" s="2"/>
      <c r="AI9" s="2"/>
      <c r="AJ9" s="2"/>
      <c r="AK9" s="88"/>
      <c r="AL9" s="88"/>
      <c r="AM9" s="88"/>
      <c r="AN9" s="88"/>
      <c r="AO9" s="88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04" t="s">
        <v>69</v>
      </c>
      <c r="B10" s="204" t="s">
        <v>18</v>
      </c>
      <c r="C10" s="204" t="s">
        <v>228</v>
      </c>
      <c r="D10" s="205" t="s">
        <v>70</v>
      </c>
      <c r="E10" s="212" t="s">
        <v>71</v>
      </c>
      <c r="F10" s="213"/>
      <c r="G10" s="212" t="s">
        <v>90</v>
      </c>
      <c r="H10" s="213"/>
      <c r="I10" s="204" t="s">
        <v>85</v>
      </c>
      <c r="J10" s="204"/>
      <c r="K10" s="204"/>
      <c r="L10" s="204"/>
      <c r="M10" s="204"/>
      <c r="N10" s="204"/>
      <c r="O10" s="204"/>
      <c r="P10" s="204"/>
      <c r="Q10" s="204"/>
      <c r="R10" s="204"/>
      <c r="S10" s="206" t="s">
        <v>84</v>
      </c>
      <c r="T10" s="207"/>
      <c r="U10" s="207"/>
      <c r="V10" s="208"/>
      <c r="W10" s="204" t="s">
        <v>307</v>
      </c>
      <c r="X10" s="204"/>
      <c r="Y10" s="204"/>
      <c r="Z10" s="204"/>
      <c r="AA10" s="204"/>
      <c r="AB10" s="204"/>
      <c r="AC10" s="204"/>
      <c r="AF10" s="2"/>
      <c r="AG10" s="2"/>
      <c r="AH10" s="2"/>
      <c r="AI10" s="2"/>
      <c r="AJ10" s="2"/>
      <c r="AK10" s="88"/>
      <c r="AL10" s="88"/>
      <c r="AM10" s="88"/>
      <c r="AN10" s="88"/>
      <c r="AO10" s="88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04"/>
      <c r="B11" s="204"/>
      <c r="C11" s="204"/>
      <c r="D11" s="205"/>
      <c r="E11" s="214"/>
      <c r="F11" s="215"/>
      <c r="G11" s="214"/>
      <c r="H11" s="215"/>
      <c r="I11" s="206" t="s">
        <v>10</v>
      </c>
      <c r="J11" s="207"/>
      <c r="K11" s="207"/>
      <c r="L11" s="207"/>
      <c r="M11" s="208"/>
      <c r="N11" s="206" t="s">
        <v>303</v>
      </c>
      <c r="O11" s="207"/>
      <c r="P11" s="207"/>
      <c r="Q11" s="207"/>
      <c r="R11" s="208"/>
      <c r="S11" s="206" t="s">
        <v>289</v>
      </c>
      <c r="T11" s="208"/>
      <c r="U11" s="206" t="s">
        <v>304</v>
      </c>
      <c r="V11" s="208"/>
      <c r="W11" s="152" t="s">
        <v>204</v>
      </c>
      <c r="X11" s="206" t="s">
        <v>254</v>
      </c>
      <c r="Y11" s="208"/>
      <c r="Z11" s="206" t="s">
        <v>290</v>
      </c>
      <c r="AA11" s="208"/>
      <c r="AB11" s="204" t="s">
        <v>106</v>
      </c>
      <c r="AC11" s="204" t="s">
        <v>308</v>
      </c>
      <c r="AF11" s="87"/>
      <c r="AG11" s="2"/>
      <c r="AH11" s="2"/>
      <c r="AI11" s="2"/>
      <c r="AJ11" s="2"/>
      <c r="AK11" s="87"/>
      <c r="AL11" s="88"/>
      <c r="AM11" s="88"/>
      <c r="AN11" s="88"/>
      <c r="AO11" s="88"/>
      <c r="AP11" s="87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04"/>
      <c r="B12" s="204"/>
      <c r="C12" s="204"/>
      <c r="D12" s="205"/>
      <c r="E12" s="40" t="s">
        <v>10</v>
      </c>
      <c r="F12" s="40" t="s">
        <v>303</v>
      </c>
      <c r="G12" s="40" t="s">
        <v>88</v>
      </c>
      <c r="H12" s="40" t="s">
        <v>303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81" t="s">
        <v>8</v>
      </c>
      <c r="O12" s="181" t="s">
        <v>16</v>
      </c>
      <c r="P12" s="181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81" t="s">
        <v>7</v>
      </c>
      <c r="V12" s="181" t="s">
        <v>11</v>
      </c>
      <c r="W12" s="36" t="s">
        <v>93</v>
      </c>
      <c r="X12" s="36" t="s">
        <v>93</v>
      </c>
      <c r="Y12" s="178" t="s">
        <v>303</v>
      </c>
      <c r="Z12" s="94" t="s">
        <v>93</v>
      </c>
      <c r="AA12" s="178" t="s">
        <v>303</v>
      </c>
      <c r="AB12" s="204"/>
      <c r="AC12" s="204"/>
      <c r="AF12" s="2"/>
      <c r="AG12" s="2"/>
      <c r="AH12" s="2"/>
      <c r="AI12" s="2"/>
      <c r="AJ12" s="2"/>
      <c r="AK12" s="88"/>
      <c r="AL12" s="88"/>
      <c r="AM12" s="88"/>
      <c r="AN12" s="88"/>
      <c r="AO12" s="8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178">
        <f t="shared" ref="C13:AC13" si="0">B13+1</f>
        <v>3</v>
      </c>
      <c r="D13" s="178">
        <f t="shared" si="0"/>
        <v>4</v>
      </c>
      <c r="E13" s="178">
        <f t="shared" si="0"/>
        <v>5</v>
      </c>
      <c r="F13" s="178">
        <f t="shared" si="0"/>
        <v>6</v>
      </c>
      <c r="G13" s="178">
        <f t="shared" si="0"/>
        <v>7</v>
      </c>
      <c r="H13" s="178">
        <f t="shared" si="0"/>
        <v>8</v>
      </c>
      <c r="I13" s="178">
        <f t="shared" si="0"/>
        <v>9</v>
      </c>
      <c r="J13" s="178">
        <f t="shared" si="0"/>
        <v>10</v>
      </c>
      <c r="K13" s="178">
        <f t="shared" si="0"/>
        <v>11</v>
      </c>
      <c r="L13" s="178">
        <f t="shared" si="0"/>
        <v>12</v>
      </c>
      <c r="M13" s="178">
        <f t="shared" si="0"/>
        <v>13</v>
      </c>
      <c r="N13" s="178">
        <f t="shared" si="0"/>
        <v>14</v>
      </c>
      <c r="O13" s="178">
        <f t="shared" si="0"/>
        <v>15</v>
      </c>
      <c r="P13" s="178">
        <f t="shared" si="0"/>
        <v>16</v>
      </c>
      <c r="Q13" s="178">
        <f t="shared" si="0"/>
        <v>17</v>
      </c>
      <c r="R13" s="178">
        <f t="shared" si="0"/>
        <v>18</v>
      </c>
      <c r="S13" s="178">
        <f t="shared" si="0"/>
        <v>19</v>
      </c>
      <c r="T13" s="178">
        <f t="shared" si="0"/>
        <v>20</v>
      </c>
      <c r="U13" s="178">
        <f t="shared" si="0"/>
        <v>21</v>
      </c>
      <c r="V13" s="178">
        <f t="shared" si="0"/>
        <v>22</v>
      </c>
      <c r="W13" s="178">
        <f t="shared" si="0"/>
        <v>23</v>
      </c>
      <c r="X13" s="178">
        <f t="shared" si="0"/>
        <v>24</v>
      </c>
      <c r="Y13" s="178">
        <f t="shared" si="0"/>
        <v>25</v>
      </c>
      <c r="Z13" s="178">
        <f t="shared" si="0"/>
        <v>26</v>
      </c>
      <c r="AA13" s="178">
        <f t="shared" si="0"/>
        <v>27</v>
      </c>
      <c r="AB13" s="178">
        <f t="shared" si="0"/>
        <v>28</v>
      </c>
      <c r="AC13" s="178">
        <f t="shared" si="0"/>
        <v>29</v>
      </c>
      <c r="AF13" s="2"/>
      <c r="AG13" s="2"/>
      <c r="AH13" s="2"/>
      <c r="AI13" s="2"/>
      <c r="AJ13" s="2"/>
      <c r="AK13" s="100"/>
      <c r="AL13" s="100"/>
      <c r="AM13" s="100"/>
      <c r="AN13" s="100"/>
      <c r="AO13" s="100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28" customFormat="1" x14ac:dyDescent="0.25">
      <c r="A14" s="125">
        <f>'Приложение 1'!A14</f>
        <v>1</v>
      </c>
      <c r="B14" s="126" t="str">
        <f>'Приложение 1'!B14</f>
        <v>Приобретение ИТ-имущества</v>
      </c>
      <c r="C14" s="101"/>
      <c r="D14" s="101"/>
      <c r="E14" s="101"/>
      <c r="F14" s="101"/>
      <c r="G14" s="106">
        <f t="shared" ref="G14:AB14" si="1">SUM(G15:G26)</f>
        <v>11.229963653691437</v>
      </c>
      <c r="H14" s="106">
        <f t="shared" si="1"/>
        <v>11.612172182109052</v>
      </c>
      <c r="I14" s="106">
        <f t="shared" si="1"/>
        <v>11.229963653691437</v>
      </c>
      <c r="J14" s="106">
        <f t="shared" si="1"/>
        <v>0</v>
      </c>
      <c r="K14" s="106">
        <f t="shared" si="1"/>
        <v>0</v>
      </c>
      <c r="L14" s="106">
        <f t="shared" si="1"/>
        <v>11.229963653691437</v>
      </c>
      <c r="M14" s="106">
        <f t="shared" si="1"/>
        <v>0</v>
      </c>
      <c r="N14" s="106">
        <f t="shared" ref="N14:R14" si="2">SUM(N15:N26)</f>
        <v>11.916840861895398</v>
      </c>
      <c r="O14" s="106">
        <f t="shared" si="2"/>
        <v>0</v>
      </c>
      <c r="P14" s="106">
        <f t="shared" si="2"/>
        <v>0</v>
      </c>
      <c r="Q14" s="106">
        <f t="shared" si="2"/>
        <v>11.916840861895398</v>
      </c>
      <c r="R14" s="106">
        <f t="shared" si="2"/>
        <v>0</v>
      </c>
      <c r="S14" s="106">
        <f t="shared" si="1"/>
        <v>0</v>
      </c>
      <c r="T14" s="106">
        <f t="shared" si="1"/>
        <v>0</v>
      </c>
      <c r="U14" s="106">
        <f t="shared" ref="U14:V14" si="3">SUM(U15:U26)</f>
        <v>0</v>
      </c>
      <c r="V14" s="106">
        <f t="shared" si="3"/>
        <v>0</v>
      </c>
      <c r="W14" s="106">
        <f t="shared" si="1"/>
        <v>0.80054362397013346</v>
      </c>
      <c r="X14" s="106">
        <f t="shared" si="1"/>
        <v>4.9895647516342061</v>
      </c>
      <c r="Y14" s="106">
        <f t="shared" ref="Y14" si="4">SUM(Y15:Y26)</f>
        <v>4.9929418497030396</v>
      </c>
      <c r="Z14" s="106">
        <f t="shared" si="1"/>
        <v>5.4398552780870961</v>
      </c>
      <c r="AA14" s="106">
        <f t="shared" ref="AA14" si="5">SUM(AA15:AA26)</f>
        <v>6.1233553882222234</v>
      </c>
      <c r="AB14" s="106">
        <f t="shared" si="1"/>
        <v>11.229963653691437</v>
      </c>
      <c r="AC14" s="106">
        <f t="shared" ref="AC14" si="6">SUM(AC15:AC26)</f>
        <v>11.916840861895398</v>
      </c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</row>
    <row r="15" spans="1:66" s="35" customFormat="1" ht="22.5" customHeight="1" x14ac:dyDescent="0.25">
      <c r="A15" s="124" t="str">
        <f>'Приложение 1'!A15</f>
        <v>1.1.</v>
      </c>
      <c r="B15" s="65" t="str">
        <f>'Приложение 1'!B15</f>
        <v>Рабочие станции</v>
      </c>
      <c r="C15" s="94" t="str">
        <f>'Приложение 1'!C15</f>
        <v>K_S01</v>
      </c>
      <c r="D15" s="90">
        <f>'Приложение 1'!D15</f>
        <v>2021</v>
      </c>
      <c r="E15" s="90">
        <f>'Приложение 1'!E15</f>
        <v>2021</v>
      </c>
      <c r="F15" s="178">
        <f>'Приложение 1'!F15</f>
        <v>2021</v>
      </c>
      <c r="G15" s="104">
        <f>AB15</f>
        <v>0.80054362397013346</v>
      </c>
      <c r="H15" s="104">
        <f>'Приложение 1'!J15/1.2</f>
        <v>0.80054362397013346</v>
      </c>
      <c r="I15" s="104">
        <f>AB15</f>
        <v>0.80054362397013346</v>
      </c>
      <c r="J15" s="104"/>
      <c r="K15" s="104"/>
      <c r="L15" s="104">
        <f>I15</f>
        <v>0.80054362397013346</v>
      </c>
      <c r="M15" s="104"/>
      <c r="N15" s="104">
        <f>AC15</f>
        <v>0.80054362397013346</v>
      </c>
      <c r="O15" s="104"/>
      <c r="P15" s="104"/>
      <c r="Q15" s="104">
        <f>N15</f>
        <v>0.80054362397013346</v>
      </c>
      <c r="R15" s="104"/>
      <c r="S15" s="104"/>
      <c r="T15" s="104"/>
      <c r="U15" s="104"/>
      <c r="V15" s="104"/>
      <c r="W15" s="104">
        <f>'Приложение 4'!X16</f>
        <v>0.80054362397013346</v>
      </c>
      <c r="X15" s="104">
        <f>'Приложение 4'!AE16</f>
        <v>0</v>
      </c>
      <c r="Y15" s="104">
        <f>'Приложение 4'!AL16</f>
        <v>0</v>
      </c>
      <c r="Z15" s="104">
        <f>'Приложение 4'!AS16</f>
        <v>0</v>
      </c>
      <c r="AA15" s="104">
        <f>'Приложение 4'!AZ16</f>
        <v>0</v>
      </c>
      <c r="AB15" s="104">
        <f>+W15+X15+Z15</f>
        <v>0.80054362397013346</v>
      </c>
      <c r="AC15" s="104">
        <f>W15+Y15+AA15</f>
        <v>0.80054362397013346</v>
      </c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6" s="35" customFormat="1" ht="33.75" customHeight="1" x14ac:dyDescent="0.25">
      <c r="A16" s="124" t="str">
        <f>'Приложение 1'!A16</f>
        <v>1.2.</v>
      </c>
      <c r="B16" s="158" t="str">
        <f>'Приложение 1'!B16</f>
        <v>Телекоммуникационное и сетевое оборудование (коммутатор Huawei)</v>
      </c>
      <c r="C16" s="157" t="str">
        <f>'Приложение 1'!C16</f>
        <v>K_S02</v>
      </c>
      <c r="D16" s="157">
        <f>'Приложение 1'!D16</f>
        <v>2022</v>
      </c>
      <c r="E16" s="157">
        <f>'Приложение 1'!E16</f>
        <v>2023</v>
      </c>
      <c r="F16" s="178">
        <f>'Приложение 1'!F16</f>
        <v>2023</v>
      </c>
      <c r="G16" s="104">
        <f t="shared" ref="G16:G25" si="7">AB16</f>
        <v>1.1595288994679969</v>
      </c>
      <c r="H16" s="104">
        <f>'Приложение 1'!J16/1.2</f>
        <v>1.1084981199999999</v>
      </c>
      <c r="I16" s="104">
        <f t="shared" ref="I16:I25" si="8">AB16</f>
        <v>1.1595288994679969</v>
      </c>
      <c r="J16" s="104"/>
      <c r="K16" s="104"/>
      <c r="L16" s="104">
        <f t="shared" ref="L16:L25" si="9">I16</f>
        <v>1.1595288994679969</v>
      </c>
      <c r="M16" s="104"/>
      <c r="N16" s="104">
        <f t="shared" ref="N16:N25" si="10">AC16</f>
        <v>1.11906722</v>
      </c>
      <c r="O16" s="104"/>
      <c r="P16" s="104"/>
      <c r="Q16" s="104">
        <f t="shared" ref="Q16:Q25" si="11">N16</f>
        <v>1.11906722</v>
      </c>
      <c r="R16" s="104"/>
      <c r="S16" s="104"/>
      <c r="T16" s="104"/>
      <c r="U16" s="104"/>
      <c r="V16" s="104"/>
      <c r="W16" s="104">
        <f>'Приложение 4'!X17</f>
        <v>0</v>
      </c>
      <c r="X16" s="104">
        <f>'Приложение 4'!AE17</f>
        <v>0.87327211834026686</v>
      </c>
      <c r="Y16" s="104">
        <f>'Приложение 4'!AL17</f>
        <v>0.84427061999999997</v>
      </c>
      <c r="Z16" s="104">
        <f>'Приложение 4'!AS17</f>
        <v>0.28625678112773001</v>
      </c>
      <c r="AA16" s="104">
        <f>'Приложение 4'!AZ17</f>
        <v>0.2747966</v>
      </c>
      <c r="AB16" s="104">
        <f t="shared" ref="AB16:AB25" si="12">+W16+X16+Z16</f>
        <v>1.1595288994679969</v>
      </c>
      <c r="AC16" s="104">
        <f t="shared" ref="AC16:AC25" si="13">W16+Y16+AA16</f>
        <v>1.11906722</v>
      </c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</row>
    <row r="17" spans="1:61" s="35" customFormat="1" ht="33.75" customHeight="1" x14ac:dyDescent="0.25">
      <c r="A17" s="124" t="str">
        <f>'Приложение 1'!A17</f>
        <v>1.3.</v>
      </c>
      <c r="B17" s="158" t="str">
        <f>'Приложение 1'!B17</f>
        <v>Телекоммуникационное и сетевое оборудование (маршрутизатор Huawei)</v>
      </c>
      <c r="C17" s="157" t="str">
        <f>'Приложение 1'!C17</f>
        <v>K_S03</v>
      </c>
      <c r="D17" s="157">
        <f>'Приложение 1'!D17</f>
        <v>2022</v>
      </c>
      <c r="E17" s="157">
        <f>'Приложение 1'!E17</f>
        <v>2023</v>
      </c>
      <c r="F17" s="178">
        <f>'Приложение 1'!F17</f>
        <v>2023</v>
      </c>
      <c r="G17" s="104">
        <f t="shared" si="7"/>
        <v>0.80174051201236618</v>
      </c>
      <c r="H17" s="104">
        <f>'Приложение 1'!J17/1.2</f>
        <v>0.63504414777777773</v>
      </c>
      <c r="I17" s="104">
        <f t="shared" si="8"/>
        <v>0.80174051201236618</v>
      </c>
      <c r="J17" s="104"/>
      <c r="K17" s="104"/>
      <c r="L17" s="104">
        <f t="shared" si="9"/>
        <v>0.80174051201236618</v>
      </c>
      <c r="M17" s="104"/>
      <c r="N17" s="104">
        <f t="shared" si="10"/>
        <v>0.64291465888888877</v>
      </c>
      <c r="O17" s="104"/>
      <c r="P17" s="104"/>
      <c r="Q17" s="104">
        <f t="shared" si="11"/>
        <v>0.64291465888888877</v>
      </c>
      <c r="R17" s="104"/>
      <c r="S17" s="104"/>
      <c r="T17" s="104"/>
      <c r="U17" s="104"/>
      <c r="V17" s="104"/>
      <c r="W17" s="104">
        <f>'Приложение 4'!X18</f>
        <v>0</v>
      </c>
      <c r="X17" s="104">
        <f>'Приложение 4'!AE18</f>
        <v>0.56543781158684459</v>
      </c>
      <c r="Y17" s="104">
        <f>'Приложение 4'!AL18</f>
        <v>0.43828136999999989</v>
      </c>
      <c r="Z17" s="104">
        <f>'Приложение 4'!AS18</f>
        <v>0.23630270042552165</v>
      </c>
      <c r="AA17" s="104">
        <f>'Приложение 4'!AZ18</f>
        <v>0.2046332888888889</v>
      </c>
      <c r="AB17" s="104">
        <f t="shared" si="12"/>
        <v>0.80174051201236618</v>
      </c>
      <c r="AC17" s="104">
        <f t="shared" si="13"/>
        <v>0.64291465888888877</v>
      </c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</row>
    <row r="18" spans="1:61" s="35" customFormat="1" ht="33.75" customHeight="1" x14ac:dyDescent="0.25">
      <c r="A18" s="124" t="str">
        <f>'Приложение 1'!A18</f>
        <v>1.4.</v>
      </c>
      <c r="B18" s="158" t="str">
        <f>'Приложение 1'!B18</f>
        <v>Серверное оборудование (вычислительный сервер PowerEdge R740xd (или аналог)</v>
      </c>
      <c r="C18" s="157" t="str">
        <f>'Приложение 1'!C18</f>
        <v>K_S04</v>
      </c>
      <c r="D18" s="157">
        <f>'Приложение 1'!D18</f>
        <v>2022</v>
      </c>
      <c r="E18" s="157">
        <f>'Приложение 1'!E18</f>
        <v>2022</v>
      </c>
      <c r="F18" s="178">
        <f>'Приложение 1'!F18</f>
        <v>2023</v>
      </c>
      <c r="G18" s="104">
        <f t="shared" si="7"/>
        <v>1.9536428352341337</v>
      </c>
      <c r="H18" s="104">
        <f>'Приложение 1'!J18/1.2</f>
        <v>7.5375890540666681</v>
      </c>
      <c r="I18" s="104">
        <f t="shared" si="8"/>
        <v>1.9536428352341337</v>
      </c>
      <c r="J18" s="104"/>
      <c r="K18" s="104"/>
      <c r="L18" s="104">
        <f t="shared" si="9"/>
        <v>1.9536428352341337</v>
      </c>
      <c r="M18" s="104"/>
      <c r="N18" s="104">
        <f t="shared" si="10"/>
        <v>7.7546631117333344</v>
      </c>
      <c r="O18" s="104"/>
      <c r="P18" s="104"/>
      <c r="Q18" s="104">
        <f t="shared" si="11"/>
        <v>7.7546631117333344</v>
      </c>
      <c r="R18" s="104"/>
      <c r="S18" s="104"/>
      <c r="T18" s="104"/>
      <c r="U18" s="104"/>
      <c r="V18" s="104"/>
      <c r="W18" s="104">
        <f>'Приложение 4'!X19</f>
        <v>0</v>
      </c>
      <c r="X18" s="104">
        <f>'Приложение 4'!AE19</f>
        <v>1.9536428352341337</v>
      </c>
      <c r="Y18" s="104">
        <f>'Приложение 4'!AL19</f>
        <v>2.1107376124000004</v>
      </c>
      <c r="Z18" s="104">
        <f>'Приложение 4'!AS19</f>
        <v>0</v>
      </c>
      <c r="AA18" s="104">
        <f>'Приложение 4'!AZ19</f>
        <v>5.6439254993333341</v>
      </c>
      <c r="AB18" s="104">
        <f t="shared" si="12"/>
        <v>1.9536428352341337</v>
      </c>
      <c r="AC18" s="104">
        <f t="shared" si="13"/>
        <v>7.7546631117333344</v>
      </c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</row>
    <row r="19" spans="1:61" s="35" customFormat="1" ht="25.5" customHeight="1" x14ac:dyDescent="0.25">
      <c r="A19" s="124" t="str">
        <f>'Приложение 1'!A19</f>
        <v>1.5.</v>
      </c>
      <c r="B19" s="158" t="str">
        <f>'Приложение 1'!B19</f>
        <v>ИБП APC SRC2KI Smart-UPS RC 2000VA 1600W (SRC2KI)</v>
      </c>
      <c r="C19" s="157" t="str">
        <f>'Приложение 1'!C19</f>
        <v>К_01</v>
      </c>
      <c r="D19" s="157">
        <f>'Приложение 1'!D19</f>
        <v>2022</v>
      </c>
      <c r="E19" s="157">
        <f>'Приложение 1'!E19</f>
        <v>2022</v>
      </c>
      <c r="F19" s="178">
        <f>'Приложение 1'!F19</f>
        <v>2022</v>
      </c>
      <c r="G19" s="104">
        <f t="shared" si="7"/>
        <v>0.17495936679936006</v>
      </c>
      <c r="H19" s="104">
        <f>'Приложение 1'!J19/1.2</f>
        <v>0.17495936679936006</v>
      </c>
      <c r="I19" s="104">
        <f t="shared" si="8"/>
        <v>0.17495936679936006</v>
      </c>
      <c r="J19" s="104"/>
      <c r="K19" s="104"/>
      <c r="L19" s="104">
        <f t="shared" si="9"/>
        <v>0.17495936679936006</v>
      </c>
      <c r="M19" s="104"/>
      <c r="N19" s="104">
        <f t="shared" si="10"/>
        <v>0.24411437780792797</v>
      </c>
      <c r="O19" s="104"/>
      <c r="P19" s="104"/>
      <c r="Q19" s="104">
        <f t="shared" si="11"/>
        <v>0.24411437780792797</v>
      </c>
      <c r="R19" s="104"/>
      <c r="S19" s="104"/>
      <c r="T19" s="104"/>
      <c r="U19" s="104"/>
      <c r="V19" s="104"/>
      <c r="W19" s="104">
        <f>'Приложение 4'!X20</f>
        <v>0</v>
      </c>
      <c r="X19" s="104">
        <f>'Приложение 4'!AE20</f>
        <v>0.17495936679936006</v>
      </c>
      <c r="Y19" s="104">
        <f>'Приложение 4'!AL20</f>
        <v>0.24411437780792797</v>
      </c>
      <c r="Z19" s="104">
        <f>'Приложение 4'!AS20</f>
        <v>0</v>
      </c>
      <c r="AA19" s="104">
        <f>'Приложение 4'!AZ20</f>
        <v>0</v>
      </c>
      <c r="AB19" s="104">
        <f t="shared" si="12"/>
        <v>0.17495936679936006</v>
      </c>
      <c r="AC19" s="104">
        <f t="shared" si="13"/>
        <v>0.24411437780792797</v>
      </c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</row>
    <row r="20" spans="1:61" s="35" customFormat="1" ht="31.5" x14ac:dyDescent="0.25">
      <c r="A20" s="124" t="str">
        <f>'Приложение 1'!A20</f>
        <v>1.6.</v>
      </c>
      <c r="B20" s="158" t="str">
        <f>'Приложение 1'!B20</f>
        <v>Ленточная библиотека HPE STOREEVER MSL2024 LTO-7 15000 SAS (P9G69A)</v>
      </c>
      <c r="C20" s="157" t="str">
        <f>'Приложение 1'!C20</f>
        <v>К_02</v>
      </c>
      <c r="D20" s="157">
        <f>'Приложение 1'!D20</f>
        <v>2022</v>
      </c>
      <c r="E20" s="157">
        <f>'Приложение 1'!E20</f>
        <v>2022</v>
      </c>
      <c r="F20" s="178">
        <f>'Приложение 1'!F20</f>
        <v>2022</v>
      </c>
      <c r="G20" s="104">
        <f t="shared" si="7"/>
        <v>0.32085106298197341</v>
      </c>
      <c r="H20" s="104">
        <f>'Приложение 1'!J20/1.2</f>
        <v>0.17029010605395556</v>
      </c>
      <c r="I20" s="104">
        <f t="shared" si="8"/>
        <v>0.32085106298197341</v>
      </c>
      <c r="J20" s="104"/>
      <c r="K20" s="104"/>
      <c r="L20" s="104">
        <f t="shared" si="9"/>
        <v>0.32085106298197341</v>
      </c>
      <c r="M20" s="104"/>
      <c r="N20" s="104">
        <f t="shared" si="10"/>
        <v>0.17029010605395556</v>
      </c>
      <c r="O20" s="104"/>
      <c r="P20" s="104"/>
      <c r="Q20" s="104">
        <f t="shared" si="11"/>
        <v>0.17029010605395556</v>
      </c>
      <c r="R20" s="104"/>
      <c r="S20" s="104"/>
      <c r="T20" s="104"/>
      <c r="U20" s="104"/>
      <c r="V20" s="104"/>
      <c r="W20" s="104">
        <f>'Приложение 4'!X21</f>
        <v>0</v>
      </c>
      <c r="X20" s="104">
        <f>'Приложение 4'!AE21</f>
        <v>0.32085106298197341</v>
      </c>
      <c r="Y20" s="104">
        <f>'Приложение 4'!AL21</f>
        <v>0.17029010605395556</v>
      </c>
      <c r="Z20" s="104">
        <f>'Приложение 4'!AS21</f>
        <v>0</v>
      </c>
      <c r="AA20" s="104">
        <f>'Приложение 4'!AZ21</f>
        <v>0</v>
      </c>
      <c r="AB20" s="104">
        <f t="shared" si="12"/>
        <v>0.32085106298197341</v>
      </c>
      <c r="AC20" s="104">
        <f t="shared" si="13"/>
        <v>0.17029010605395556</v>
      </c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</row>
    <row r="21" spans="1:61" s="35" customFormat="1" ht="38.25" customHeight="1" x14ac:dyDescent="0.25">
      <c r="A21" s="124" t="str">
        <f>'Приложение 1'!A21</f>
        <v>1.7.</v>
      </c>
      <c r="B21" s="158" t="str">
        <f>'Приложение 1'!B21</f>
        <v>Система хранения данных: СХД HPE MSA 1060 16Gb FC SFF, жесткий диск HPEJ9F48A</v>
      </c>
      <c r="C21" s="157" t="str">
        <f>'Приложение 1'!C21</f>
        <v>К_03</v>
      </c>
      <c r="D21" s="157">
        <f>'Приложение 1'!D21</f>
        <v>2022</v>
      </c>
      <c r="E21" s="157">
        <f>'Приложение 1'!E21</f>
        <v>2022</v>
      </c>
      <c r="F21" s="178">
        <f>'Приложение 1'!F21</f>
        <v>2022</v>
      </c>
      <c r="G21" s="104">
        <f t="shared" si="7"/>
        <v>1.1014015566916269</v>
      </c>
      <c r="H21" s="104">
        <f>'Приложение 1'!J21/1.2</f>
        <v>1.185247763441156</v>
      </c>
      <c r="I21" s="104">
        <f t="shared" si="8"/>
        <v>1.1014015566916269</v>
      </c>
      <c r="J21" s="104"/>
      <c r="K21" s="104"/>
      <c r="L21" s="104">
        <f t="shared" si="9"/>
        <v>1.1014015566916269</v>
      </c>
      <c r="M21" s="104"/>
      <c r="N21" s="104">
        <f t="shared" si="10"/>
        <v>1.185247763441156</v>
      </c>
      <c r="O21" s="104"/>
      <c r="P21" s="104"/>
      <c r="Q21" s="104">
        <f t="shared" si="11"/>
        <v>1.185247763441156</v>
      </c>
      <c r="R21" s="104"/>
      <c r="S21" s="104"/>
      <c r="T21" s="104"/>
      <c r="U21" s="104"/>
      <c r="V21" s="104"/>
      <c r="W21" s="104">
        <f>'Приложение 4'!X22</f>
        <v>0</v>
      </c>
      <c r="X21" s="104">
        <f>'Приложение 4'!AE22</f>
        <v>1.1014015566916269</v>
      </c>
      <c r="Y21" s="104">
        <f>'Приложение 4'!AL22</f>
        <v>1.185247763441156</v>
      </c>
      <c r="Z21" s="104">
        <f>'Приложение 4'!AS22</f>
        <v>0</v>
      </c>
      <c r="AA21" s="104">
        <f>'Приложение 4'!AZ22</f>
        <v>0</v>
      </c>
      <c r="AB21" s="104">
        <f t="shared" si="12"/>
        <v>1.1014015566916269</v>
      </c>
      <c r="AC21" s="104">
        <f t="shared" si="13"/>
        <v>1.185247763441156</v>
      </c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</row>
    <row r="22" spans="1:61" s="35" customFormat="1" ht="20.25" customHeight="1" x14ac:dyDescent="0.25">
      <c r="A22" s="124" t="str">
        <f>'Приложение 1'!A22</f>
        <v>1.8.</v>
      </c>
      <c r="B22" s="158" t="str">
        <f>'Приложение 1'!B22</f>
        <v>МФУ HP LaserJet Enterprise 700 M725dn (CF066A)</v>
      </c>
      <c r="C22" s="157" t="str">
        <f>'Приложение 1'!C22</f>
        <v>К_04</v>
      </c>
      <c r="D22" s="157">
        <f>'Приложение 1'!D22</f>
        <v>2023</v>
      </c>
      <c r="E22" s="157">
        <f>'Приложение 1'!E22</f>
        <v>2023</v>
      </c>
      <c r="F22" s="178"/>
      <c r="G22" s="104">
        <f t="shared" si="7"/>
        <v>0.53956789378078585</v>
      </c>
      <c r="H22" s="104">
        <f>'Приложение 1'!J22/1.2</f>
        <v>0</v>
      </c>
      <c r="I22" s="104">
        <f t="shared" si="8"/>
        <v>0.53956789378078585</v>
      </c>
      <c r="J22" s="104"/>
      <c r="K22" s="104"/>
      <c r="L22" s="104">
        <f t="shared" si="9"/>
        <v>0.53956789378078585</v>
      </c>
      <c r="M22" s="104"/>
      <c r="N22" s="104">
        <f t="shared" si="10"/>
        <v>0</v>
      </c>
      <c r="O22" s="104"/>
      <c r="P22" s="104"/>
      <c r="Q22" s="104">
        <f t="shared" si="11"/>
        <v>0</v>
      </c>
      <c r="R22" s="104"/>
      <c r="S22" s="104"/>
      <c r="T22" s="104"/>
      <c r="U22" s="104"/>
      <c r="V22" s="104"/>
      <c r="W22" s="104">
        <f>'Приложение 4'!X23</f>
        <v>0</v>
      </c>
      <c r="X22" s="104">
        <f>'Приложение 4'!AE23</f>
        <v>0</v>
      </c>
      <c r="Y22" s="104">
        <f>'Приложение 4'!AL23</f>
        <v>0</v>
      </c>
      <c r="Z22" s="104">
        <f>'Приложение 4'!AS23</f>
        <v>0.53956789378078585</v>
      </c>
      <c r="AA22" s="104">
        <f>'Приложение 4'!AZ23</f>
        <v>0</v>
      </c>
      <c r="AB22" s="104">
        <f t="shared" si="12"/>
        <v>0.53956789378078585</v>
      </c>
      <c r="AC22" s="104">
        <f t="shared" si="13"/>
        <v>0</v>
      </c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</row>
    <row r="23" spans="1:61" s="35" customFormat="1" ht="20.25" customHeight="1" x14ac:dyDescent="0.25">
      <c r="A23" s="124" t="str">
        <f>'Приложение 1'!A23</f>
        <v>1.9.</v>
      </c>
      <c r="B23" s="158" t="str">
        <f>'Приложение 1'!B23</f>
        <v>Маршрутизатор Cisco ISR4431/K9</v>
      </c>
      <c r="C23" s="157" t="str">
        <f>'Приложение 1'!C23</f>
        <v>К_05</v>
      </c>
      <c r="D23" s="157">
        <f>'Приложение 1'!D23</f>
        <v>2023</v>
      </c>
      <c r="E23" s="157">
        <f>'Приложение 1'!E23</f>
        <v>2023</v>
      </c>
      <c r="F23" s="178"/>
      <c r="G23" s="104">
        <f t="shared" si="7"/>
        <v>0.33852659130162582</v>
      </c>
      <c r="H23" s="104">
        <f>'Приложение 1'!J23/1.2</f>
        <v>0</v>
      </c>
      <c r="I23" s="104">
        <f t="shared" si="8"/>
        <v>0.33852659130162582</v>
      </c>
      <c r="J23" s="104"/>
      <c r="K23" s="104"/>
      <c r="L23" s="104">
        <f t="shared" si="9"/>
        <v>0.33852659130162582</v>
      </c>
      <c r="M23" s="104"/>
      <c r="N23" s="104">
        <f t="shared" si="10"/>
        <v>0</v>
      </c>
      <c r="O23" s="104"/>
      <c r="P23" s="104"/>
      <c r="Q23" s="104">
        <f t="shared" si="11"/>
        <v>0</v>
      </c>
      <c r="R23" s="104"/>
      <c r="S23" s="104"/>
      <c r="T23" s="104"/>
      <c r="U23" s="104"/>
      <c r="V23" s="104"/>
      <c r="W23" s="104">
        <f>'Приложение 4'!X24</f>
        <v>0</v>
      </c>
      <c r="X23" s="104">
        <f>'Приложение 4'!AE24</f>
        <v>0</v>
      </c>
      <c r="Y23" s="104">
        <f>'Приложение 4'!AL24</f>
        <v>0</v>
      </c>
      <c r="Z23" s="104">
        <f>'Приложение 4'!AS24</f>
        <v>0.33852659130162582</v>
      </c>
      <c r="AA23" s="104">
        <f>'Приложение 4'!AZ24</f>
        <v>0</v>
      </c>
      <c r="AB23" s="104">
        <f t="shared" si="12"/>
        <v>0.33852659130162582</v>
      </c>
      <c r="AC23" s="104">
        <f t="shared" si="13"/>
        <v>0</v>
      </c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</row>
    <row r="24" spans="1:61" s="35" customFormat="1" ht="20.25" customHeight="1" x14ac:dyDescent="0.25">
      <c r="A24" s="124" t="str">
        <f>'Приложение 1'!A24</f>
        <v>1.10.</v>
      </c>
      <c r="B24" s="158" t="str">
        <f>'Приложение 1'!B24</f>
        <v>Моноблок HP ProOne 440 G3 (1KN99EA)</v>
      </c>
      <c r="C24" s="157" t="str">
        <f>'Приложение 1'!C24</f>
        <v>К_06</v>
      </c>
      <c r="D24" s="157">
        <f>'Приложение 1'!D24</f>
        <v>2023</v>
      </c>
      <c r="E24" s="157">
        <f>'Приложение 1'!E24</f>
        <v>2023</v>
      </c>
      <c r="F24" s="178"/>
      <c r="G24" s="104">
        <f t="shared" si="7"/>
        <v>1.8290616401353541</v>
      </c>
      <c r="H24" s="104">
        <f>'Приложение 1'!J24/1.2</f>
        <v>0</v>
      </c>
      <c r="I24" s="104">
        <f t="shared" si="8"/>
        <v>1.8290616401353541</v>
      </c>
      <c r="J24" s="104"/>
      <c r="K24" s="104"/>
      <c r="L24" s="104">
        <f t="shared" si="9"/>
        <v>1.8290616401353541</v>
      </c>
      <c r="M24" s="104"/>
      <c r="N24" s="104">
        <f t="shared" si="10"/>
        <v>0</v>
      </c>
      <c r="O24" s="104"/>
      <c r="P24" s="104"/>
      <c r="Q24" s="104">
        <f t="shared" si="11"/>
        <v>0</v>
      </c>
      <c r="R24" s="104"/>
      <c r="S24" s="104"/>
      <c r="T24" s="104"/>
      <c r="U24" s="104"/>
      <c r="V24" s="104"/>
      <c r="W24" s="104">
        <f>'Приложение 4'!X25</f>
        <v>0</v>
      </c>
      <c r="X24" s="104">
        <f>'Приложение 4'!AE25</f>
        <v>0</v>
      </c>
      <c r="Y24" s="104">
        <f>'Приложение 4'!AL25</f>
        <v>0</v>
      </c>
      <c r="Z24" s="104">
        <f>'Приложение 4'!AS25</f>
        <v>1.8290616401353541</v>
      </c>
      <c r="AA24" s="104">
        <f>'Приложение 4'!AZ25</f>
        <v>0</v>
      </c>
      <c r="AB24" s="104">
        <f t="shared" si="12"/>
        <v>1.8290616401353541</v>
      </c>
      <c r="AC24" s="104">
        <f t="shared" si="13"/>
        <v>0</v>
      </c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</row>
    <row r="25" spans="1:61" s="35" customFormat="1" ht="20.25" customHeight="1" x14ac:dyDescent="0.25">
      <c r="A25" s="124" t="str">
        <f>'Приложение 1'!A25</f>
        <v>1.11.</v>
      </c>
      <c r="B25" s="158" t="str">
        <f>'Приложение 1'!B25</f>
        <v>PowerEdge R740XD Server</v>
      </c>
      <c r="C25" s="157" t="str">
        <f>'Приложение 1'!C25</f>
        <v>К_07</v>
      </c>
      <c r="D25" s="157">
        <f>'Приложение 1'!D25</f>
        <v>2023</v>
      </c>
      <c r="E25" s="157">
        <f>'Приложение 1'!E25</f>
        <v>2023</v>
      </c>
      <c r="F25" s="178"/>
      <c r="G25" s="104">
        <f t="shared" si="7"/>
        <v>2.2101396713160786</v>
      </c>
      <c r="H25" s="104">
        <f>'Приложение 1'!J25/1.2</f>
        <v>0</v>
      </c>
      <c r="I25" s="104">
        <f t="shared" si="8"/>
        <v>2.2101396713160786</v>
      </c>
      <c r="J25" s="104"/>
      <c r="K25" s="104"/>
      <c r="L25" s="104">
        <f t="shared" si="9"/>
        <v>2.2101396713160786</v>
      </c>
      <c r="M25" s="104"/>
      <c r="N25" s="104">
        <f t="shared" si="10"/>
        <v>0</v>
      </c>
      <c r="O25" s="104"/>
      <c r="P25" s="104"/>
      <c r="Q25" s="104">
        <f t="shared" si="11"/>
        <v>0</v>
      </c>
      <c r="R25" s="104"/>
      <c r="S25" s="104"/>
      <c r="T25" s="104"/>
      <c r="U25" s="104"/>
      <c r="V25" s="104"/>
      <c r="W25" s="104">
        <f>'Приложение 4'!X26</f>
        <v>0</v>
      </c>
      <c r="X25" s="104">
        <f>'Приложение 4'!AE26</f>
        <v>0</v>
      </c>
      <c r="Y25" s="104">
        <f>'Приложение 4'!AL26</f>
        <v>0</v>
      </c>
      <c r="Z25" s="104">
        <f>'Приложение 4'!AS26</f>
        <v>2.2101396713160786</v>
      </c>
      <c r="AA25" s="104">
        <f>'Приложение 4'!AZ26</f>
        <v>0</v>
      </c>
      <c r="AB25" s="104">
        <f t="shared" si="12"/>
        <v>2.2101396713160786</v>
      </c>
      <c r="AC25" s="104">
        <f t="shared" si="13"/>
        <v>0</v>
      </c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</row>
    <row r="26" spans="1:61" s="35" customFormat="1" x14ac:dyDescent="0.25">
      <c r="A26" s="124"/>
      <c r="B26" s="65"/>
      <c r="C26" s="94"/>
      <c r="D26" s="94"/>
      <c r="E26" s="94"/>
      <c r="F26" s="178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s="128" customFormat="1" ht="23.25" customHeight="1" x14ac:dyDescent="0.25">
      <c r="A27" s="125">
        <f>'Приложение 1'!A27</f>
        <v>2</v>
      </c>
      <c r="B27" s="126" t="str">
        <f>'Приложение 1'!B27</f>
        <v>Оснащение интеллектуальной системой учета</v>
      </c>
      <c r="C27" s="101"/>
      <c r="D27" s="101"/>
      <c r="E27" s="101"/>
      <c r="F27" s="101"/>
      <c r="G27" s="106">
        <f t="shared" ref="G27:AC27" si="14">SUM(G28:G28)</f>
        <v>577.97820243756905</v>
      </c>
      <c r="H27" s="106">
        <f t="shared" si="14"/>
        <v>337.78057638556669</v>
      </c>
      <c r="I27" s="106">
        <f t="shared" si="14"/>
        <v>577.97820243756905</v>
      </c>
      <c r="J27" s="106">
        <f t="shared" si="14"/>
        <v>0</v>
      </c>
      <c r="K27" s="106">
        <f t="shared" si="14"/>
        <v>0</v>
      </c>
      <c r="L27" s="106">
        <f t="shared" si="14"/>
        <v>577.97820243756905</v>
      </c>
      <c r="M27" s="106">
        <f t="shared" si="14"/>
        <v>0</v>
      </c>
      <c r="N27" s="106">
        <f t="shared" si="14"/>
        <v>345.02937429756662</v>
      </c>
      <c r="O27" s="106">
        <f t="shared" si="14"/>
        <v>0</v>
      </c>
      <c r="P27" s="106">
        <f t="shared" si="14"/>
        <v>0</v>
      </c>
      <c r="Q27" s="106">
        <f t="shared" si="14"/>
        <v>345.02937429756662</v>
      </c>
      <c r="R27" s="106">
        <f t="shared" si="14"/>
        <v>0</v>
      </c>
      <c r="S27" s="106">
        <f t="shared" si="14"/>
        <v>0</v>
      </c>
      <c r="T27" s="106">
        <f t="shared" si="14"/>
        <v>0</v>
      </c>
      <c r="U27" s="106">
        <f t="shared" si="14"/>
        <v>0</v>
      </c>
      <c r="V27" s="106">
        <f t="shared" si="14"/>
        <v>0</v>
      </c>
      <c r="W27" s="106">
        <f t="shared" si="14"/>
        <v>11.136645416666667</v>
      </c>
      <c r="X27" s="106">
        <f t="shared" si="14"/>
        <v>276.55659819233341</v>
      </c>
      <c r="Y27" s="106">
        <f t="shared" si="14"/>
        <v>145.42398316889998</v>
      </c>
      <c r="Z27" s="106">
        <f t="shared" si="14"/>
        <v>290.28495882856896</v>
      </c>
      <c r="AA27" s="106">
        <f t="shared" si="14"/>
        <v>188.46874571200001</v>
      </c>
      <c r="AB27" s="106">
        <f t="shared" si="14"/>
        <v>577.97820243756905</v>
      </c>
      <c r="AC27" s="106">
        <f t="shared" si="14"/>
        <v>345.02937429756662</v>
      </c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</row>
    <row r="28" spans="1:61" s="35" customFormat="1" ht="31.5" x14ac:dyDescent="0.25">
      <c r="A28" s="124" t="str">
        <f>'Приложение 1'!A28</f>
        <v>2.1.</v>
      </c>
      <c r="B28" s="65" t="str">
        <f>'Приложение 1'!B28</f>
        <v xml:space="preserve">Оборудование многоквартирных жилых домов интеллектуальной системой учета </v>
      </c>
      <c r="C28" s="94" t="str">
        <f>'Приложение 1'!C28</f>
        <v>K_S05</v>
      </c>
      <c r="D28" s="94">
        <f>'Приложение 1'!D28</f>
        <v>2021</v>
      </c>
      <c r="E28" s="94">
        <f>'Приложение 1'!E28</f>
        <v>2023</v>
      </c>
      <c r="F28" s="178">
        <f>'Приложение 1'!F28</f>
        <v>2023</v>
      </c>
      <c r="G28" s="104">
        <f t="shared" ref="G28" si="15">AB28</f>
        <v>577.97820243756905</v>
      </c>
      <c r="H28" s="104">
        <f>'Приложение 1'!J28/1.2</f>
        <v>337.78057638556669</v>
      </c>
      <c r="I28" s="104">
        <f t="shared" ref="I28" si="16">AB28</f>
        <v>577.97820243756905</v>
      </c>
      <c r="J28" s="104"/>
      <c r="K28" s="104"/>
      <c r="L28" s="104">
        <f>I28</f>
        <v>577.97820243756905</v>
      </c>
      <c r="M28" s="104"/>
      <c r="N28" s="104">
        <f>AC28</f>
        <v>345.02937429756662</v>
      </c>
      <c r="O28" s="104"/>
      <c r="P28" s="104"/>
      <c r="Q28" s="104">
        <f>N28</f>
        <v>345.02937429756662</v>
      </c>
      <c r="R28" s="104"/>
      <c r="S28" s="104"/>
      <c r="T28" s="104"/>
      <c r="U28" s="104"/>
      <c r="V28" s="104"/>
      <c r="W28" s="104">
        <f>'Приложение 4'!X29</f>
        <v>11.136645416666667</v>
      </c>
      <c r="X28" s="104">
        <f>'Приложение 4'!AE29</f>
        <v>276.55659819233341</v>
      </c>
      <c r="Y28" s="104">
        <f>'Приложение 4'!AL29</f>
        <v>145.42398316889998</v>
      </c>
      <c r="Z28" s="104">
        <f>'Приложение 4'!AS29</f>
        <v>290.28495882856896</v>
      </c>
      <c r="AA28" s="104">
        <f>'Приложение 4'!AZ29</f>
        <v>188.46874571200001</v>
      </c>
      <c r="AB28" s="104">
        <f t="shared" ref="AB28" si="17">+W28+X28+Z28</f>
        <v>577.97820243756905</v>
      </c>
      <c r="AC28" s="104">
        <f>W28+Y28+AA28</f>
        <v>345.02937429756662</v>
      </c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s="35" customFormat="1" x14ac:dyDescent="0.25">
      <c r="A29" s="124"/>
      <c r="B29" s="145"/>
      <c r="C29" s="144"/>
      <c r="D29" s="144"/>
      <c r="E29" s="144"/>
      <c r="F29" s="178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</row>
    <row r="30" spans="1:61" s="128" customFormat="1" ht="19.5" customHeight="1" outlineLevel="1" x14ac:dyDescent="0.25">
      <c r="A30" s="125">
        <f>'Приложение 1'!A30</f>
        <v>3</v>
      </c>
      <c r="B30" s="126" t="str">
        <f>'Приложение 1'!B30</f>
        <v>Иные проекты</v>
      </c>
      <c r="C30" s="101"/>
      <c r="D30" s="101"/>
      <c r="E30" s="101"/>
      <c r="F30" s="101"/>
      <c r="G30" s="106">
        <f t="shared" ref="G30:AC30" si="18">SUM(G31:G34)</f>
        <v>0</v>
      </c>
      <c r="H30" s="106">
        <f t="shared" si="18"/>
        <v>1.0546454750000001</v>
      </c>
      <c r="I30" s="106">
        <f t="shared" si="18"/>
        <v>0</v>
      </c>
      <c r="J30" s="106">
        <f t="shared" si="18"/>
        <v>0</v>
      </c>
      <c r="K30" s="106">
        <f t="shared" si="18"/>
        <v>0</v>
      </c>
      <c r="L30" s="106">
        <f t="shared" si="18"/>
        <v>0</v>
      </c>
      <c r="M30" s="106">
        <f t="shared" si="18"/>
        <v>0</v>
      </c>
      <c r="N30" s="106">
        <f t="shared" si="18"/>
        <v>1.0730552336000001</v>
      </c>
      <c r="O30" s="106">
        <f t="shared" si="18"/>
        <v>0</v>
      </c>
      <c r="P30" s="106">
        <f t="shared" si="18"/>
        <v>0</v>
      </c>
      <c r="Q30" s="106">
        <f t="shared" si="18"/>
        <v>1.0730552336000001</v>
      </c>
      <c r="R30" s="106">
        <f t="shared" si="18"/>
        <v>0</v>
      </c>
      <c r="S30" s="106">
        <f t="shared" si="18"/>
        <v>0</v>
      </c>
      <c r="T30" s="106">
        <f t="shared" si="18"/>
        <v>0</v>
      </c>
      <c r="U30" s="106">
        <f t="shared" si="18"/>
        <v>0</v>
      </c>
      <c r="V30" s="106">
        <f t="shared" si="18"/>
        <v>0</v>
      </c>
      <c r="W30" s="106">
        <f t="shared" si="18"/>
        <v>0</v>
      </c>
      <c r="X30" s="106">
        <f t="shared" si="18"/>
        <v>0</v>
      </c>
      <c r="Y30" s="106">
        <f t="shared" si="18"/>
        <v>0.59440150999999997</v>
      </c>
      <c r="Z30" s="106">
        <f t="shared" si="18"/>
        <v>0</v>
      </c>
      <c r="AA30" s="106">
        <f t="shared" si="18"/>
        <v>0.47865372360000014</v>
      </c>
      <c r="AB30" s="106">
        <f t="shared" si="18"/>
        <v>0</v>
      </c>
      <c r="AC30" s="106">
        <f t="shared" si="18"/>
        <v>1.0730552336000001</v>
      </c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</row>
    <row r="31" spans="1:61" s="35" customFormat="1" ht="19.5" customHeight="1" outlineLevel="1" x14ac:dyDescent="0.25">
      <c r="A31" s="124" t="str">
        <f>'Приложение 1'!A31</f>
        <v>3.1.</v>
      </c>
      <c r="B31" s="65" t="str">
        <f>'Приложение 1'!B31</f>
        <v>Информационно-платежный терминал</v>
      </c>
      <c r="C31" s="94" t="str">
        <f>'Приложение 1'!C31</f>
        <v>L_CАЭС.01</v>
      </c>
      <c r="D31" s="94">
        <f>'Приложение 1'!D31</f>
        <v>2022</v>
      </c>
      <c r="E31" s="94"/>
      <c r="F31" s="178">
        <f>'Приложение 1'!F31</f>
        <v>2023</v>
      </c>
      <c r="G31" s="104">
        <f t="shared" ref="G31" si="19">AB31</f>
        <v>0</v>
      </c>
      <c r="H31" s="104">
        <f>'Приложение 1'!J31/1.2</f>
        <v>0.87065589166666668</v>
      </c>
      <c r="I31" s="104">
        <f t="shared" ref="I31" si="20">AB31</f>
        <v>0</v>
      </c>
      <c r="J31" s="104"/>
      <c r="K31" s="104"/>
      <c r="L31" s="104">
        <f>I31</f>
        <v>0</v>
      </c>
      <c r="M31" s="104"/>
      <c r="N31" s="104">
        <f t="shared" ref="N31:N32" si="21">AC31</f>
        <v>0.88906565026666673</v>
      </c>
      <c r="O31" s="104"/>
      <c r="P31" s="104"/>
      <c r="Q31" s="104">
        <f>N31</f>
        <v>0.88906565026666673</v>
      </c>
      <c r="R31" s="104"/>
      <c r="S31" s="104"/>
      <c r="T31" s="104"/>
      <c r="U31" s="104"/>
      <c r="V31" s="104"/>
      <c r="W31" s="104">
        <f>'Приложение 4'!X32</f>
        <v>0</v>
      </c>
      <c r="X31" s="104">
        <f>'Приложение 4'!AE32</f>
        <v>0</v>
      </c>
      <c r="Y31" s="104">
        <f>'Приложение 4'!AL32</f>
        <v>0.41041192666666665</v>
      </c>
      <c r="Z31" s="104">
        <f>'Приложение 4'!AS32</f>
        <v>0</v>
      </c>
      <c r="AA31" s="104">
        <f>'Приложение 4'!AZ32</f>
        <v>0.47865372360000014</v>
      </c>
      <c r="AB31" s="104">
        <f>+W31+X31+Z31</f>
        <v>0</v>
      </c>
      <c r="AC31" s="104">
        <f t="shared" ref="AC31:AC32" si="22">W31+Y31+AA31</f>
        <v>0.88906565026666673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</row>
    <row r="32" spans="1:61" s="35" customFormat="1" ht="19.5" customHeight="1" outlineLevel="1" x14ac:dyDescent="0.25">
      <c r="A32" s="124" t="str">
        <f>'Приложение 1'!A32</f>
        <v>3.2.</v>
      </c>
      <c r="B32" s="158" t="str">
        <f>'Приложение 1'!B32</f>
        <v>Робот-тренажер "Гоша"</v>
      </c>
      <c r="C32" s="157" t="str">
        <f>'Приложение 1'!C32</f>
        <v>L_CАЭС.02</v>
      </c>
      <c r="D32" s="157">
        <f>'Приложение 1'!D32</f>
        <v>2022</v>
      </c>
      <c r="E32" s="157"/>
      <c r="F32" s="178">
        <f>'Приложение 1'!F32</f>
        <v>2022</v>
      </c>
      <c r="G32" s="104">
        <f t="shared" ref="G32" si="23">AB32</f>
        <v>0</v>
      </c>
      <c r="H32" s="104">
        <f>'Приложение 1'!J32/1.2</f>
        <v>0.18398958333333332</v>
      </c>
      <c r="I32" s="104">
        <f t="shared" ref="I32" si="24">AB32</f>
        <v>0</v>
      </c>
      <c r="J32" s="104"/>
      <c r="K32" s="104"/>
      <c r="L32" s="104">
        <f t="shared" ref="L32" si="25">I32</f>
        <v>0</v>
      </c>
      <c r="M32" s="104"/>
      <c r="N32" s="104">
        <f t="shared" si="21"/>
        <v>0.18398958333333332</v>
      </c>
      <c r="O32" s="104"/>
      <c r="P32" s="104"/>
      <c r="Q32" s="104">
        <f t="shared" ref="Q32" si="26">N32</f>
        <v>0.18398958333333332</v>
      </c>
      <c r="R32" s="104"/>
      <c r="S32" s="104"/>
      <c r="T32" s="104"/>
      <c r="U32" s="104"/>
      <c r="V32" s="104"/>
      <c r="W32" s="104">
        <f>'Приложение 4'!X33</f>
        <v>0</v>
      </c>
      <c r="X32" s="104">
        <f>'Приложение 4'!AE33</f>
        <v>0</v>
      </c>
      <c r="Y32" s="104">
        <f>'Приложение 4'!AL33</f>
        <v>0.18398958333333332</v>
      </c>
      <c r="Z32" s="104">
        <f>'Приложение 4'!AS33</f>
        <v>0</v>
      </c>
      <c r="AA32" s="104">
        <f>'Приложение 4'!AZ33</f>
        <v>0</v>
      </c>
      <c r="AB32" s="104">
        <f t="shared" ref="AB32" si="27">+W32+X32+Z32</f>
        <v>0</v>
      </c>
      <c r="AC32" s="104">
        <f t="shared" si="22"/>
        <v>0.18398958333333332</v>
      </c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</row>
    <row r="33" spans="1:61" s="35" customFormat="1" ht="19.5" hidden="1" customHeight="1" outlineLevel="1" x14ac:dyDescent="0.25">
      <c r="A33" s="124"/>
      <c r="B33" s="158"/>
      <c r="C33" s="189"/>
      <c r="D33" s="189"/>
      <c r="E33" s="189"/>
      <c r="F33" s="189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</row>
    <row r="34" spans="1:61" s="35" customFormat="1" ht="19.5" hidden="1" customHeight="1" outlineLevel="1" x14ac:dyDescent="0.25">
      <c r="A34" s="124"/>
      <c r="B34" s="158"/>
      <c r="C34" s="189"/>
      <c r="D34" s="189"/>
      <c r="E34" s="189"/>
      <c r="F34" s="189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</row>
    <row r="35" spans="1:61" s="35" customFormat="1" ht="19.5" customHeight="1" collapsed="1" x14ac:dyDescent="0.25">
      <c r="A35" s="90"/>
      <c r="B35" s="101" t="s">
        <v>199</v>
      </c>
      <c r="C35" s="90"/>
      <c r="D35" s="90"/>
      <c r="E35" s="90"/>
      <c r="F35" s="178"/>
      <c r="G35" s="106">
        <f t="shared" ref="G35:AB35" si="28">G14+G27+G30</f>
        <v>589.20816609126052</v>
      </c>
      <c r="H35" s="106">
        <f t="shared" si="28"/>
        <v>350.44739404267574</v>
      </c>
      <c r="I35" s="106">
        <f t="shared" si="28"/>
        <v>589.20816609126052</v>
      </c>
      <c r="J35" s="106">
        <f t="shared" si="28"/>
        <v>0</v>
      </c>
      <c r="K35" s="106">
        <f t="shared" si="28"/>
        <v>0</v>
      </c>
      <c r="L35" s="106">
        <f t="shared" si="28"/>
        <v>589.20816609126052</v>
      </c>
      <c r="M35" s="106">
        <f t="shared" si="28"/>
        <v>0</v>
      </c>
      <c r="N35" s="106">
        <f t="shared" ref="N35:R35" si="29">N14+N27+N30</f>
        <v>358.01927039306202</v>
      </c>
      <c r="O35" s="106">
        <f t="shared" si="29"/>
        <v>0</v>
      </c>
      <c r="P35" s="106">
        <f t="shared" si="29"/>
        <v>0</v>
      </c>
      <c r="Q35" s="106">
        <f t="shared" si="29"/>
        <v>358.01927039306202</v>
      </c>
      <c r="R35" s="106">
        <f t="shared" si="29"/>
        <v>0</v>
      </c>
      <c r="S35" s="106">
        <f t="shared" si="28"/>
        <v>0</v>
      </c>
      <c r="T35" s="106">
        <f t="shared" si="28"/>
        <v>0</v>
      </c>
      <c r="U35" s="106">
        <f t="shared" ref="U35:V35" si="30">U14+U27+U30</f>
        <v>0</v>
      </c>
      <c r="V35" s="106">
        <f t="shared" si="30"/>
        <v>0</v>
      </c>
      <c r="W35" s="106">
        <f t="shared" si="28"/>
        <v>11.937189040636801</v>
      </c>
      <c r="X35" s="106">
        <f t="shared" si="28"/>
        <v>281.5461629439676</v>
      </c>
      <c r="Y35" s="106">
        <f t="shared" ref="Y35" si="31">Y14+Y27+Y30</f>
        <v>151.01132652860304</v>
      </c>
      <c r="Z35" s="106">
        <f t="shared" si="28"/>
        <v>295.72481410665608</v>
      </c>
      <c r="AA35" s="106">
        <f t="shared" ref="AA35" si="32">AA14+AA27+AA30</f>
        <v>195.07075482382223</v>
      </c>
      <c r="AB35" s="106">
        <f t="shared" si="28"/>
        <v>589.20816609126052</v>
      </c>
      <c r="AC35" s="106">
        <f t="shared" ref="AC35" si="33">AC14+AC27+AC30</f>
        <v>358.01927039306202</v>
      </c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</row>
    <row r="36" spans="1:61" x14ac:dyDescent="0.25">
      <c r="W36" s="154"/>
      <c r="X36" s="154"/>
      <c r="Y36" s="154"/>
      <c r="Z36" s="154"/>
      <c r="AA36" s="154"/>
      <c r="AB36" s="154"/>
    </row>
    <row r="37" spans="1:61" s="35" customFormat="1" ht="21" hidden="1" customHeight="1" outlineLevel="1" x14ac:dyDescent="0.25">
      <c r="A37" s="211" t="s">
        <v>158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75"/>
      <c r="AD37" s="75"/>
      <c r="AE37" s="75"/>
    </row>
    <row r="38" spans="1:61" s="35" customFormat="1" ht="18.75" hidden="1" customHeight="1" outlineLevel="1" x14ac:dyDescent="0.25">
      <c r="A38" s="211" t="s">
        <v>156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75"/>
      <c r="AD38" s="75"/>
      <c r="AE38" s="75"/>
    </row>
    <row r="39" spans="1:61" ht="48.75" hidden="1" customHeight="1" outlineLevel="1" x14ac:dyDescent="0.25">
      <c r="A39" s="219" t="s">
        <v>159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</row>
    <row r="40" spans="1:61" ht="17.25" hidden="1" customHeight="1" outlineLevel="1" x14ac:dyDescent="0.25">
      <c r="A40" s="209" t="s">
        <v>144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</row>
    <row r="41" spans="1:61" ht="18" hidden="1" customHeight="1" outlineLevel="1" x14ac:dyDescent="0.25">
      <c r="A41" s="219" t="s">
        <v>187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</row>
    <row r="42" spans="1:61" ht="16.5" hidden="1" customHeight="1" outlineLevel="1" x14ac:dyDescent="0.25">
      <c r="A42" s="209" t="s">
        <v>146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</row>
    <row r="43" spans="1:61" ht="17.25" customHeight="1" collapsed="1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</row>
    <row r="44" spans="1:61" hidden="1" outlineLevel="1" x14ac:dyDescent="0.25">
      <c r="B44" s="149" t="s">
        <v>241</v>
      </c>
      <c r="AA44" s="28" t="s">
        <v>243</v>
      </c>
    </row>
    <row r="45" spans="1:61" hidden="1" outlineLevel="1" x14ac:dyDescent="0.25">
      <c r="B45" s="150" t="s">
        <v>242</v>
      </c>
      <c r="W45" s="153"/>
    </row>
    <row r="46" spans="1:61" collapsed="1" x14ac:dyDescent="0.25"/>
  </sheetData>
  <mergeCells count="29">
    <mergeCell ref="AC11:AC12"/>
    <mergeCell ref="W10:AC10"/>
    <mergeCell ref="A41:AB41"/>
    <mergeCell ref="A42:AB42"/>
    <mergeCell ref="A43:AB43"/>
    <mergeCell ref="S11:T11"/>
    <mergeCell ref="D10:D12"/>
    <mergeCell ref="A39:AB39"/>
    <mergeCell ref="A40:AB40"/>
    <mergeCell ref="A37:AB37"/>
    <mergeCell ref="A38:AB38"/>
    <mergeCell ref="E10:F11"/>
    <mergeCell ref="G10:H11"/>
    <mergeCell ref="N11:R11"/>
    <mergeCell ref="I10:R10"/>
    <mergeCell ref="U11:V11"/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</mergeCells>
  <pageMargins left="0.27559055118110237" right="0.27559055118110237" top="0.47244094488188981" bottom="0.47244094488188981" header="0.31496062992125984" footer="0.31496062992125984"/>
  <pageSetup paperSize="8" scale="80" firstPageNumber="2" orientation="landscape" r:id="rId1"/>
  <colBreaks count="1" manualBreakCount="1">
    <brk id="1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topLeftCell="A12" zoomScale="80" zoomScaleNormal="80" workbookViewId="0">
      <selection activeCell="C54" sqref="C54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3.375" style="28" customWidth="1"/>
    <col min="4" max="4" width="9.75" style="28" customWidth="1"/>
    <col min="5" max="5" width="10.25" style="183" customWidth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8" style="28" customWidth="1"/>
    <col min="20" max="20" width="10.75" style="183" customWidth="1"/>
    <col min="21" max="21" width="7.75" style="183" customWidth="1"/>
    <col min="22" max="25" width="6.375" style="183" customWidth="1"/>
    <col min="26" max="26" width="8.125" style="183" customWidth="1"/>
    <col min="27" max="27" width="10.75" style="113" customWidth="1"/>
    <col min="28" max="28" width="8.25" style="113" customWidth="1"/>
    <col min="29" max="32" width="6" style="113" customWidth="1"/>
    <col min="33" max="33" width="8.625" style="113" customWidth="1"/>
    <col min="34" max="34" width="11.375" style="183" customWidth="1"/>
    <col min="35" max="35" width="7.375" style="183" customWidth="1"/>
    <col min="36" max="39" width="6.375" style="183" customWidth="1"/>
    <col min="40" max="40" width="7.5" style="183" customWidth="1"/>
    <col min="41" max="41" width="11.125" style="28" customWidth="1"/>
    <col min="42" max="42" width="8.75" style="28" customWidth="1"/>
    <col min="43" max="46" width="6" style="28" customWidth="1"/>
    <col min="47" max="47" width="8.5" style="28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49" t="s">
        <v>155</v>
      </c>
    </row>
    <row r="2" spans="1:61" ht="22.5" x14ac:dyDescent="0.3">
      <c r="AU2" s="50" t="s">
        <v>157</v>
      </c>
    </row>
    <row r="3" spans="1:61" ht="18.75" x14ac:dyDescent="0.3">
      <c r="AU3" s="50"/>
    </row>
    <row r="4" spans="1:61" ht="18.75" x14ac:dyDescent="0.25">
      <c r="A4" s="220" t="s">
        <v>245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184"/>
      <c r="U4" s="184"/>
      <c r="V4" s="184"/>
      <c r="W4" s="184"/>
      <c r="X4" s="184"/>
      <c r="Y4" s="184"/>
      <c r="Z4" s="184"/>
      <c r="AA4" s="120"/>
      <c r="AB4" s="120"/>
      <c r="AC4" s="120"/>
      <c r="AD4" s="120"/>
      <c r="AE4" s="120"/>
      <c r="AF4" s="120"/>
      <c r="AG4" s="120"/>
      <c r="AH4" s="184"/>
      <c r="AI4" s="184"/>
      <c r="AJ4" s="184"/>
      <c r="AK4" s="184"/>
      <c r="AL4" s="184"/>
      <c r="AM4" s="184"/>
      <c r="AN4" s="184"/>
    </row>
    <row r="5" spans="1:61" ht="18.75" x14ac:dyDescent="0.25">
      <c r="A5" s="221" t="s">
        <v>244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185"/>
      <c r="U5" s="185"/>
      <c r="V5" s="185"/>
      <c r="W5" s="185"/>
      <c r="X5" s="185"/>
      <c r="Y5" s="185"/>
      <c r="Z5" s="185"/>
      <c r="AA5" s="121"/>
      <c r="AB5" s="121"/>
      <c r="AC5" s="121"/>
      <c r="AD5" s="121"/>
      <c r="AE5" s="121"/>
      <c r="AF5" s="121"/>
      <c r="AG5" s="121"/>
      <c r="AH5" s="185"/>
      <c r="AI5" s="185"/>
      <c r="AJ5" s="185"/>
      <c r="AK5" s="185"/>
      <c r="AL5" s="185"/>
      <c r="AM5" s="185"/>
      <c r="AN5" s="185"/>
      <c r="AO5" s="42"/>
      <c r="AP5" s="42"/>
      <c r="AQ5" s="42"/>
      <c r="AR5" s="42"/>
      <c r="AS5" s="42"/>
      <c r="AT5" s="42"/>
      <c r="AU5" s="42"/>
      <c r="AV5" s="28"/>
      <c r="AW5" s="28"/>
    </row>
    <row r="6" spans="1:61" s="33" customFormat="1" ht="10.5" customHeight="1" x14ac:dyDescent="0.25">
      <c r="A6" s="42"/>
      <c r="B6" s="42"/>
      <c r="C6" s="42"/>
      <c r="D6" s="42"/>
      <c r="E6" s="185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85"/>
      <c r="U6" s="185"/>
      <c r="V6" s="185"/>
      <c r="W6" s="185"/>
      <c r="X6" s="185"/>
      <c r="Y6" s="185"/>
      <c r="Z6" s="185"/>
      <c r="AA6" s="121"/>
      <c r="AB6" s="121"/>
      <c r="AC6" s="121"/>
      <c r="AD6" s="121"/>
      <c r="AE6" s="121"/>
      <c r="AF6" s="121"/>
      <c r="AG6" s="121"/>
      <c r="AH6" s="185"/>
      <c r="AI6" s="185"/>
      <c r="AJ6" s="185"/>
      <c r="AK6" s="185"/>
      <c r="AL6" s="185"/>
      <c r="AM6" s="185"/>
      <c r="AN6" s="185"/>
      <c r="AO6" s="42"/>
      <c r="AP6" s="42"/>
      <c r="AQ6" s="42"/>
      <c r="AR6" s="42"/>
      <c r="AS6" s="42"/>
      <c r="AT6" s="42"/>
      <c r="AU6" s="42"/>
      <c r="AV6" s="28"/>
      <c r="AW6" s="28"/>
    </row>
    <row r="7" spans="1:61" ht="18.75" x14ac:dyDescent="0.25">
      <c r="A7" s="201" t="s">
        <v>246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179"/>
      <c r="U7" s="179"/>
      <c r="V7" s="179"/>
      <c r="W7" s="179"/>
      <c r="X7" s="179"/>
      <c r="Y7" s="179"/>
      <c r="Z7" s="179"/>
      <c r="AA7" s="114"/>
      <c r="AB7" s="114"/>
      <c r="AC7" s="114"/>
      <c r="AD7" s="114"/>
      <c r="AE7" s="114"/>
      <c r="AF7" s="114"/>
      <c r="AG7" s="114"/>
      <c r="AH7" s="179"/>
      <c r="AI7" s="179"/>
      <c r="AJ7" s="179"/>
      <c r="AK7" s="179"/>
      <c r="AL7" s="179"/>
      <c r="AM7" s="179"/>
      <c r="AN7" s="179"/>
      <c r="AO7" s="51"/>
      <c r="AP7" s="51"/>
      <c r="AQ7" s="51"/>
      <c r="AR7" s="51"/>
      <c r="AS7" s="51"/>
      <c r="AT7" s="51"/>
      <c r="AU7" s="5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02" t="s">
        <v>247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180"/>
      <c r="U8" s="180"/>
      <c r="V8" s="180"/>
      <c r="W8" s="180"/>
      <c r="X8" s="180"/>
      <c r="Y8" s="180"/>
      <c r="Z8" s="180"/>
      <c r="AA8" s="116"/>
      <c r="AB8" s="116"/>
      <c r="AC8" s="116"/>
      <c r="AD8" s="116"/>
      <c r="AE8" s="116"/>
      <c r="AF8" s="116"/>
      <c r="AG8" s="116"/>
      <c r="AH8" s="180"/>
      <c r="AI8" s="180"/>
      <c r="AJ8" s="180"/>
      <c r="AK8" s="180"/>
      <c r="AL8" s="180"/>
      <c r="AM8" s="180"/>
      <c r="AN8" s="180"/>
      <c r="AO8" s="52"/>
      <c r="AP8" s="52"/>
      <c r="AQ8" s="52"/>
      <c r="AR8" s="52"/>
      <c r="AS8" s="52"/>
      <c r="AT8" s="52"/>
      <c r="AU8" s="52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22"/>
      <c r="B9" s="222"/>
      <c r="C9" s="222"/>
      <c r="D9" s="222"/>
      <c r="E9" s="222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27" t="s">
        <v>69</v>
      </c>
      <c r="B10" s="227" t="s">
        <v>18</v>
      </c>
      <c r="C10" s="227" t="s">
        <v>228</v>
      </c>
      <c r="D10" s="232" t="s">
        <v>86</v>
      </c>
      <c r="E10" s="232"/>
      <c r="F10" s="236" t="s">
        <v>309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29"/>
      <c r="B11" s="229"/>
      <c r="C11" s="229"/>
      <c r="D11" s="232"/>
      <c r="E11" s="232"/>
      <c r="F11" s="225" t="s">
        <v>204</v>
      </c>
      <c r="G11" s="225"/>
      <c r="H11" s="225"/>
      <c r="I11" s="225"/>
      <c r="J11" s="225"/>
      <c r="K11" s="225"/>
      <c r="L11" s="226"/>
      <c r="M11" s="233" t="s">
        <v>313</v>
      </c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5"/>
      <c r="AA11" s="224" t="s">
        <v>290</v>
      </c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6"/>
      <c r="AO11" s="232" t="s">
        <v>108</v>
      </c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29"/>
      <c r="B12" s="229"/>
      <c r="C12" s="229"/>
      <c r="D12" s="232"/>
      <c r="E12" s="232"/>
      <c r="F12" s="225" t="s">
        <v>93</v>
      </c>
      <c r="G12" s="225"/>
      <c r="H12" s="225"/>
      <c r="I12" s="225"/>
      <c r="J12" s="225"/>
      <c r="K12" s="225"/>
      <c r="L12" s="226"/>
      <c r="M12" s="224" t="s">
        <v>93</v>
      </c>
      <c r="N12" s="225"/>
      <c r="O12" s="225"/>
      <c r="P12" s="225"/>
      <c r="Q12" s="225"/>
      <c r="R12" s="225"/>
      <c r="S12" s="225"/>
      <c r="T12" s="224" t="s">
        <v>303</v>
      </c>
      <c r="U12" s="225"/>
      <c r="V12" s="225"/>
      <c r="W12" s="225"/>
      <c r="X12" s="225"/>
      <c r="Y12" s="225"/>
      <c r="Z12" s="225"/>
      <c r="AA12" s="224" t="s">
        <v>93</v>
      </c>
      <c r="AB12" s="225"/>
      <c r="AC12" s="225"/>
      <c r="AD12" s="225"/>
      <c r="AE12" s="225"/>
      <c r="AF12" s="225"/>
      <c r="AG12" s="225"/>
      <c r="AH12" s="224" t="s">
        <v>303</v>
      </c>
      <c r="AI12" s="225"/>
      <c r="AJ12" s="225"/>
      <c r="AK12" s="225"/>
      <c r="AL12" s="225"/>
      <c r="AM12" s="225"/>
      <c r="AN12" s="225"/>
      <c r="AO12" s="224" t="s">
        <v>10</v>
      </c>
      <c r="AP12" s="225"/>
      <c r="AQ12" s="225"/>
      <c r="AR12" s="225"/>
      <c r="AS12" s="225"/>
      <c r="AT12" s="225"/>
      <c r="AU12" s="226"/>
      <c r="AV12" s="237" t="s">
        <v>303</v>
      </c>
      <c r="AW12" s="237"/>
      <c r="AX12" s="237"/>
      <c r="AY12" s="237"/>
      <c r="AZ12" s="237"/>
      <c r="BA12" s="237"/>
      <c r="BB12" s="237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29"/>
      <c r="B13" s="229"/>
      <c r="C13" s="229"/>
      <c r="D13" s="227" t="s">
        <v>88</v>
      </c>
      <c r="E13" s="227" t="s">
        <v>303</v>
      </c>
      <c r="F13" s="155" t="s">
        <v>27</v>
      </c>
      <c r="G13" s="224" t="s">
        <v>26</v>
      </c>
      <c r="H13" s="225"/>
      <c r="I13" s="225"/>
      <c r="J13" s="225"/>
      <c r="K13" s="225"/>
      <c r="L13" s="226"/>
      <c r="M13" s="119" t="s">
        <v>27</v>
      </c>
      <c r="N13" s="224" t="s">
        <v>26</v>
      </c>
      <c r="O13" s="225"/>
      <c r="P13" s="225"/>
      <c r="Q13" s="225"/>
      <c r="R13" s="225"/>
      <c r="S13" s="226"/>
      <c r="T13" s="187" t="s">
        <v>27</v>
      </c>
      <c r="U13" s="224" t="s">
        <v>26</v>
      </c>
      <c r="V13" s="225"/>
      <c r="W13" s="225"/>
      <c r="X13" s="225"/>
      <c r="Y13" s="225"/>
      <c r="Z13" s="226"/>
      <c r="AA13" s="119" t="s">
        <v>27</v>
      </c>
      <c r="AB13" s="224" t="s">
        <v>26</v>
      </c>
      <c r="AC13" s="225"/>
      <c r="AD13" s="225"/>
      <c r="AE13" s="225"/>
      <c r="AF13" s="225"/>
      <c r="AG13" s="226"/>
      <c r="AH13" s="187" t="s">
        <v>27</v>
      </c>
      <c r="AI13" s="224" t="s">
        <v>26</v>
      </c>
      <c r="AJ13" s="225"/>
      <c r="AK13" s="225"/>
      <c r="AL13" s="225"/>
      <c r="AM13" s="225"/>
      <c r="AN13" s="226"/>
      <c r="AO13" s="119" t="s">
        <v>27</v>
      </c>
      <c r="AP13" s="224" t="s">
        <v>26</v>
      </c>
      <c r="AQ13" s="225"/>
      <c r="AR13" s="225"/>
      <c r="AS13" s="225"/>
      <c r="AT13" s="225"/>
      <c r="AU13" s="226"/>
      <c r="AV13" s="187" t="s">
        <v>27</v>
      </c>
      <c r="AW13" s="224" t="s">
        <v>26</v>
      </c>
      <c r="AX13" s="225"/>
      <c r="AY13" s="225"/>
      <c r="AZ13" s="225"/>
      <c r="BA13" s="225"/>
      <c r="BB13" s="226"/>
    </row>
    <row r="14" spans="1:61" s="35" customFormat="1" ht="66" customHeight="1" x14ac:dyDescent="0.25">
      <c r="A14" s="228"/>
      <c r="B14" s="228"/>
      <c r="C14" s="228"/>
      <c r="D14" s="228"/>
      <c r="E14" s="228"/>
      <c r="F14" s="117" t="s">
        <v>12</v>
      </c>
      <c r="G14" s="117" t="s">
        <v>12</v>
      </c>
      <c r="H14" s="26" t="s">
        <v>205</v>
      </c>
      <c r="I14" s="26" t="s">
        <v>206</v>
      </c>
      <c r="J14" s="26" t="s">
        <v>207</v>
      </c>
      <c r="K14" s="26" t="s">
        <v>208</v>
      </c>
      <c r="L14" s="26" t="s">
        <v>209</v>
      </c>
      <c r="M14" s="117" t="s">
        <v>12</v>
      </c>
      <c r="N14" s="117" t="s">
        <v>12</v>
      </c>
      <c r="O14" s="26" t="s">
        <v>205</v>
      </c>
      <c r="P14" s="26" t="s">
        <v>206</v>
      </c>
      <c r="Q14" s="26" t="s">
        <v>207</v>
      </c>
      <c r="R14" s="26" t="s">
        <v>208</v>
      </c>
      <c r="S14" s="26" t="s">
        <v>209</v>
      </c>
      <c r="T14" s="181" t="s">
        <v>12</v>
      </c>
      <c r="U14" s="181" t="s">
        <v>12</v>
      </c>
      <c r="V14" s="26" t="s">
        <v>205</v>
      </c>
      <c r="W14" s="26" t="s">
        <v>206</v>
      </c>
      <c r="X14" s="26" t="s">
        <v>207</v>
      </c>
      <c r="Y14" s="26" t="s">
        <v>208</v>
      </c>
      <c r="Z14" s="26" t="s">
        <v>209</v>
      </c>
      <c r="AA14" s="117" t="s">
        <v>12</v>
      </c>
      <c r="AB14" s="117" t="s">
        <v>12</v>
      </c>
      <c r="AC14" s="26" t="s">
        <v>205</v>
      </c>
      <c r="AD14" s="26" t="s">
        <v>206</v>
      </c>
      <c r="AE14" s="26" t="s">
        <v>207</v>
      </c>
      <c r="AF14" s="26" t="s">
        <v>208</v>
      </c>
      <c r="AG14" s="26" t="s">
        <v>209</v>
      </c>
      <c r="AH14" s="181" t="s">
        <v>12</v>
      </c>
      <c r="AI14" s="181" t="s">
        <v>12</v>
      </c>
      <c r="AJ14" s="26" t="s">
        <v>205</v>
      </c>
      <c r="AK14" s="26" t="s">
        <v>206</v>
      </c>
      <c r="AL14" s="26" t="s">
        <v>207</v>
      </c>
      <c r="AM14" s="26" t="s">
        <v>208</v>
      </c>
      <c r="AN14" s="26" t="s">
        <v>209</v>
      </c>
      <c r="AO14" s="117" t="s">
        <v>12</v>
      </c>
      <c r="AP14" s="117" t="s">
        <v>12</v>
      </c>
      <c r="AQ14" s="26" t="s">
        <v>205</v>
      </c>
      <c r="AR14" s="26" t="s">
        <v>206</v>
      </c>
      <c r="AS14" s="26" t="s">
        <v>207</v>
      </c>
      <c r="AT14" s="26" t="s">
        <v>208</v>
      </c>
      <c r="AU14" s="26" t="s">
        <v>209</v>
      </c>
      <c r="AV14" s="181" t="s">
        <v>12</v>
      </c>
      <c r="AW14" s="181" t="s">
        <v>12</v>
      </c>
      <c r="AX14" s="26" t="s">
        <v>205</v>
      </c>
      <c r="AY14" s="26" t="s">
        <v>206</v>
      </c>
      <c r="AZ14" s="26" t="s">
        <v>207</v>
      </c>
      <c r="BA14" s="26" t="s">
        <v>208</v>
      </c>
      <c r="BB14" s="26" t="s">
        <v>209</v>
      </c>
    </row>
    <row r="15" spans="1:61" s="35" customFormat="1" x14ac:dyDescent="0.25">
      <c r="A15" s="118">
        <v>1</v>
      </c>
      <c r="B15" s="118">
        <f>A15+1</f>
        <v>2</v>
      </c>
      <c r="C15" s="186">
        <f t="shared" ref="C15:BB15" si="0">B15+1</f>
        <v>3</v>
      </c>
      <c r="D15" s="186">
        <f t="shared" si="0"/>
        <v>4</v>
      </c>
      <c r="E15" s="186">
        <f t="shared" si="0"/>
        <v>5</v>
      </c>
      <c r="F15" s="186">
        <f t="shared" si="0"/>
        <v>6</v>
      </c>
      <c r="G15" s="186">
        <f t="shared" si="0"/>
        <v>7</v>
      </c>
      <c r="H15" s="186">
        <f t="shared" si="0"/>
        <v>8</v>
      </c>
      <c r="I15" s="186">
        <f t="shared" si="0"/>
        <v>9</v>
      </c>
      <c r="J15" s="186">
        <f t="shared" si="0"/>
        <v>10</v>
      </c>
      <c r="K15" s="186">
        <f t="shared" si="0"/>
        <v>11</v>
      </c>
      <c r="L15" s="186">
        <f t="shared" si="0"/>
        <v>12</v>
      </c>
      <c r="M15" s="186">
        <f t="shared" si="0"/>
        <v>13</v>
      </c>
      <c r="N15" s="186">
        <f t="shared" si="0"/>
        <v>14</v>
      </c>
      <c r="O15" s="186">
        <f t="shared" si="0"/>
        <v>15</v>
      </c>
      <c r="P15" s="186">
        <f t="shared" si="0"/>
        <v>16</v>
      </c>
      <c r="Q15" s="186">
        <f t="shared" si="0"/>
        <v>17</v>
      </c>
      <c r="R15" s="186">
        <f t="shared" si="0"/>
        <v>18</v>
      </c>
      <c r="S15" s="186">
        <f t="shared" si="0"/>
        <v>19</v>
      </c>
      <c r="T15" s="186">
        <f t="shared" si="0"/>
        <v>20</v>
      </c>
      <c r="U15" s="186">
        <f t="shared" si="0"/>
        <v>21</v>
      </c>
      <c r="V15" s="186">
        <f t="shared" si="0"/>
        <v>22</v>
      </c>
      <c r="W15" s="186">
        <f t="shared" si="0"/>
        <v>23</v>
      </c>
      <c r="X15" s="186">
        <f t="shared" si="0"/>
        <v>24</v>
      </c>
      <c r="Y15" s="186">
        <f t="shared" si="0"/>
        <v>25</v>
      </c>
      <c r="Z15" s="186">
        <f t="shared" si="0"/>
        <v>26</v>
      </c>
      <c r="AA15" s="186">
        <f t="shared" si="0"/>
        <v>27</v>
      </c>
      <c r="AB15" s="186">
        <f t="shared" si="0"/>
        <v>28</v>
      </c>
      <c r="AC15" s="186">
        <f t="shared" si="0"/>
        <v>29</v>
      </c>
      <c r="AD15" s="186">
        <f t="shared" si="0"/>
        <v>30</v>
      </c>
      <c r="AE15" s="186">
        <f t="shared" si="0"/>
        <v>31</v>
      </c>
      <c r="AF15" s="186">
        <f t="shared" si="0"/>
        <v>32</v>
      </c>
      <c r="AG15" s="186">
        <f t="shared" si="0"/>
        <v>33</v>
      </c>
      <c r="AH15" s="186">
        <f t="shared" si="0"/>
        <v>34</v>
      </c>
      <c r="AI15" s="186">
        <f t="shared" si="0"/>
        <v>35</v>
      </c>
      <c r="AJ15" s="186">
        <f t="shared" si="0"/>
        <v>36</v>
      </c>
      <c r="AK15" s="186">
        <f t="shared" si="0"/>
        <v>37</v>
      </c>
      <c r="AL15" s="186">
        <f t="shared" si="0"/>
        <v>38</v>
      </c>
      <c r="AM15" s="186">
        <f t="shared" si="0"/>
        <v>39</v>
      </c>
      <c r="AN15" s="186">
        <f t="shared" si="0"/>
        <v>40</v>
      </c>
      <c r="AO15" s="186">
        <f t="shared" si="0"/>
        <v>41</v>
      </c>
      <c r="AP15" s="186">
        <f t="shared" si="0"/>
        <v>42</v>
      </c>
      <c r="AQ15" s="186">
        <f t="shared" si="0"/>
        <v>43</v>
      </c>
      <c r="AR15" s="186">
        <f t="shared" si="0"/>
        <v>44</v>
      </c>
      <c r="AS15" s="186">
        <f t="shared" si="0"/>
        <v>45</v>
      </c>
      <c r="AT15" s="186">
        <f t="shared" si="0"/>
        <v>46</v>
      </c>
      <c r="AU15" s="186">
        <f t="shared" si="0"/>
        <v>47</v>
      </c>
      <c r="AV15" s="186">
        <f t="shared" si="0"/>
        <v>48</v>
      </c>
      <c r="AW15" s="186">
        <f t="shared" si="0"/>
        <v>49</v>
      </c>
      <c r="AX15" s="186">
        <f t="shared" si="0"/>
        <v>50</v>
      </c>
      <c r="AY15" s="186">
        <f t="shared" si="0"/>
        <v>51</v>
      </c>
      <c r="AZ15" s="186">
        <f t="shared" si="0"/>
        <v>52</v>
      </c>
      <c r="BA15" s="186">
        <f t="shared" si="0"/>
        <v>53</v>
      </c>
      <c r="BB15" s="186">
        <f t="shared" si="0"/>
        <v>54</v>
      </c>
    </row>
    <row r="16" spans="1:61" s="128" customFormat="1" ht="18" customHeight="1" x14ac:dyDescent="0.25">
      <c r="A16" s="131">
        <f>'Приложение 1'!A14</f>
        <v>1</v>
      </c>
      <c r="B16" s="132" t="str">
        <f>'Приложение 1'!B14</f>
        <v>Приобретение ИТ-имущества</v>
      </c>
      <c r="C16" s="131"/>
      <c r="D16" s="136">
        <f>SUM(D17:D28)</f>
        <v>11.229963653691437</v>
      </c>
      <c r="E16" s="136">
        <f>SUM(E17:E28)</f>
        <v>11.916840861895398</v>
      </c>
      <c r="F16" s="136">
        <f>SUM(F17:F28)</f>
        <v>0</v>
      </c>
      <c r="G16" s="136">
        <f>SUM(G17:G28)</f>
        <v>0.80054362397013346</v>
      </c>
      <c r="H16" s="134"/>
      <c r="I16" s="134"/>
      <c r="J16" s="134"/>
      <c r="K16" s="134"/>
      <c r="L16" s="136">
        <f>SUM(L17:L28)</f>
        <v>0.80054362397013346</v>
      </c>
      <c r="M16" s="136">
        <f>SUM(M17:M28)</f>
        <v>0</v>
      </c>
      <c r="N16" s="136">
        <f>SUM(N17:N28)</f>
        <v>4.9895647516342061</v>
      </c>
      <c r="O16" s="134"/>
      <c r="P16" s="134"/>
      <c r="Q16" s="134"/>
      <c r="R16" s="134"/>
      <c r="S16" s="136">
        <f>SUM(S17:S28)</f>
        <v>4.9895647516342061</v>
      </c>
      <c r="T16" s="136">
        <f>SUM(T17:T28)</f>
        <v>0</v>
      </c>
      <c r="U16" s="136">
        <f>SUM(U17:U28)</f>
        <v>4.9929418497030396</v>
      </c>
      <c r="V16" s="134"/>
      <c r="W16" s="134"/>
      <c r="X16" s="134"/>
      <c r="Y16" s="134"/>
      <c r="Z16" s="136">
        <f>SUM(Z17:Z28)</f>
        <v>4.9929418497030396</v>
      </c>
      <c r="AA16" s="136">
        <f>SUM(AA17:AA28)</f>
        <v>0</v>
      </c>
      <c r="AB16" s="136">
        <f>SUM(AB17:AB28)</f>
        <v>5.4398552780870961</v>
      </c>
      <c r="AC16" s="134"/>
      <c r="AD16" s="134"/>
      <c r="AE16" s="134"/>
      <c r="AF16" s="134"/>
      <c r="AG16" s="136">
        <f>SUM(AG17:AG28)</f>
        <v>5.4398552780870961</v>
      </c>
      <c r="AH16" s="136">
        <f>SUM(AH17:AH28)</f>
        <v>0</v>
      </c>
      <c r="AI16" s="136">
        <f>SUM(AI17:AI28)</f>
        <v>6.1233553882222234</v>
      </c>
      <c r="AJ16" s="134"/>
      <c r="AK16" s="134"/>
      <c r="AL16" s="134"/>
      <c r="AM16" s="134"/>
      <c r="AN16" s="136">
        <f>SUM(AN17:AN28)</f>
        <v>6.1233553882222234</v>
      </c>
      <c r="AO16" s="136">
        <f>SUM(AO17:AO28)</f>
        <v>0</v>
      </c>
      <c r="AP16" s="136">
        <f>SUM(AP17:AP28)</f>
        <v>11.229963653691437</v>
      </c>
      <c r="AQ16" s="134"/>
      <c r="AR16" s="134"/>
      <c r="AS16" s="134"/>
      <c r="AT16" s="134"/>
      <c r="AU16" s="136">
        <f>SUM(AU17:AU28)</f>
        <v>11.229963653691437</v>
      </c>
      <c r="AV16" s="136">
        <f>SUM(AV17:AV28)</f>
        <v>0</v>
      </c>
      <c r="AW16" s="136">
        <f>SUM(AW17:AW28)</f>
        <v>11.916840861895398</v>
      </c>
      <c r="AX16" s="134"/>
      <c r="AY16" s="134"/>
      <c r="AZ16" s="134"/>
      <c r="BA16" s="134"/>
      <c r="BB16" s="136">
        <f>SUM(BB17:BB28)</f>
        <v>11.916840861895398</v>
      </c>
    </row>
    <row r="17" spans="1:54" s="35" customFormat="1" ht="18.75" customHeight="1" x14ac:dyDescent="0.25">
      <c r="A17" s="129" t="str">
        <f>'Приложение 1'!A15</f>
        <v>1.1.</v>
      </c>
      <c r="B17" s="130" t="str">
        <f>'Приложение 1'!B15</f>
        <v>Рабочие станции</v>
      </c>
      <c r="C17" s="129" t="str">
        <f>'Приложение 1'!C15</f>
        <v>K_S01</v>
      </c>
      <c r="D17" s="135">
        <f>'Приложение 2'!I15</f>
        <v>0.80054362397013346</v>
      </c>
      <c r="E17" s="135">
        <f>'Приложение 2'!N15</f>
        <v>0.80054362397013346</v>
      </c>
      <c r="F17" s="32"/>
      <c r="G17" s="135">
        <f>'Приложение 2'!W15</f>
        <v>0.80054362397013346</v>
      </c>
      <c r="H17" s="32"/>
      <c r="I17" s="32"/>
      <c r="J17" s="32"/>
      <c r="K17" s="32"/>
      <c r="L17" s="135">
        <f t="shared" ref="L17" si="1">G17</f>
        <v>0.80054362397013346</v>
      </c>
      <c r="M17" s="32"/>
      <c r="N17" s="135">
        <f>'Приложение 2'!X15</f>
        <v>0</v>
      </c>
      <c r="O17" s="32"/>
      <c r="P17" s="32"/>
      <c r="Q17" s="32"/>
      <c r="R17" s="32"/>
      <c r="S17" s="135">
        <f t="shared" ref="S17" si="2">N17</f>
        <v>0</v>
      </c>
      <c r="T17" s="32"/>
      <c r="U17" s="135">
        <f>'Приложение 2'!Y15</f>
        <v>0</v>
      </c>
      <c r="V17" s="32"/>
      <c r="W17" s="32"/>
      <c r="X17" s="32"/>
      <c r="Y17" s="32"/>
      <c r="Z17" s="135">
        <f t="shared" ref="Z17:Z27" si="3">U17</f>
        <v>0</v>
      </c>
      <c r="AA17" s="32"/>
      <c r="AB17" s="135">
        <f>'Приложение 2'!Z15</f>
        <v>0</v>
      </c>
      <c r="AC17" s="32"/>
      <c r="AD17" s="32"/>
      <c r="AE17" s="32"/>
      <c r="AF17" s="32"/>
      <c r="AG17" s="135">
        <f t="shared" ref="AG17" si="4">AB17</f>
        <v>0</v>
      </c>
      <c r="AH17" s="32"/>
      <c r="AI17" s="135">
        <f>'Приложение 2'!AA15</f>
        <v>0</v>
      </c>
      <c r="AJ17" s="32"/>
      <c r="AK17" s="32"/>
      <c r="AL17" s="32"/>
      <c r="AM17" s="32"/>
      <c r="AN17" s="135">
        <f t="shared" ref="AN17:AN27" si="5">AI17</f>
        <v>0</v>
      </c>
      <c r="AO17" s="135">
        <f>AA17+M17+F17</f>
        <v>0</v>
      </c>
      <c r="AP17" s="135">
        <f>AB17+N17+G17</f>
        <v>0.80054362397013346</v>
      </c>
      <c r="AQ17" s="32"/>
      <c r="AR17" s="32"/>
      <c r="AS17" s="32"/>
      <c r="AT17" s="32"/>
      <c r="AU17" s="135">
        <f t="shared" ref="AU17" si="6">AP17</f>
        <v>0.80054362397013346</v>
      </c>
      <c r="AV17" s="32"/>
      <c r="AW17" s="135">
        <f>AI17+U17+G17</f>
        <v>0.80054362397013346</v>
      </c>
      <c r="AX17" s="32"/>
      <c r="AY17" s="32"/>
      <c r="AZ17" s="32"/>
      <c r="BA17" s="32"/>
      <c r="BB17" s="135">
        <f t="shared" ref="BB17:BB27" si="7">AW17</f>
        <v>0.80054362397013346</v>
      </c>
    </row>
    <row r="18" spans="1:54" s="35" customFormat="1" ht="30.75" customHeight="1" x14ac:dyDescent="0.25">
      <c r="A18" s="129" t="str">
        <f>'Приложение 1'!A16</f>
        <v>1.2.</v>
      </c>
      <c r="B18" s="130" t="str">
        <f>'Приложение 1'!B16</f>
        <v>Телекоммуникационное и сетевое оборудование (коммутатор Huawei)</v>
      </c>
      <c r="C18" s="129" t="str">
        <f>'Приложение 1'!C16</f>
        <v>K_S02</v>
      </c>
      <c r="D18" s="135">
        <f>'Приложение 2'!I16</f>
        <v>1.1595288994679969</v>
      </c>
      <c r="E18" s="135">
        <f>'Приложение 2'!N16</f>
        <v>1.11906722</v>
      </c>
      <c r="F18" s="32"/>
      <c r="G18" s="135">
        <f>'Приложение 2'!W16</f>
        <v>0</v>
      </c>
      <c r="H18" s="32"/>
      <c r="I18" s="32"/>
      <c r="J18" s="32"/>
      <c r="K18" s="32"/>
      <c r="L18" s="135">
        <f t="shared" ref="L18:L27" si="8">G18</f>
        <v>0</v>
      </c>
      <c r="M18" s="32"/>
      <c r="N18" s="135">
        <f>'Приложение 2'!X16</f>
        <v>0.87327211834026686</v>
      </c>
      <c r="O18" s="32"/>
      <c r="P18" s="32"/>
      <c r="Q18" s="32"/>
      <c r="R18" s="32"/>
      <c r="S18" s="135">
        <f t="shared" ref="S18:S27" si="9">N18</f>
        <v>0.87327211834026686</v>
      </c>
      <c r="T18" s="32"/>
      <c r="U18" s="135">
        <f>'Приложение 2'!Y16</f>
        <v>0.84427061999999997</v>
      </c>
      <c r="V18" s="32"/>
      <c r="W18" s="32"/>
      <c r="X18" s="32"/>
      <c r="Y18" s="32"/>
      <c r="Z18" s="135">
        <f t="shared" si="3"/>
        <v>0.84427061999999997</v>
      </c>
      <c r="AA18" s="32"/>
      <c r="AB18" s="135">
        <f>'Приложение 2'!Z16</f>
        <v>0.28625678112773001</v>
      </c>
      <c r="AC18" s="32"/>
      <c r="AD18" s="32"/>
      <c r="AE18" s="32"/>
      <c r="AF18" s="32"/>
      <c r="AG18" s="135">
        <f t="shared" ref="AG18:AG27" si="10">AB18</f>
        <v>0.28625678112773001</v>
      </c>
      <c r="AH18" s="32"/>
      <c r="AI18" s="135">
        <f>'Приложение 2'!AA16</f>
        <v>0.2747966</v>
      </c>
      <c r="AJ18" s="32"/>
      <c r="AK18" s="32"/>
      <c r="AL18" s="32"/>
      <c r="AM18" s="32"/>
      <c r="AN18" s="135">
        <f t="shared" si="5"/>
        <v>0.2747966</v>
      </c>
      <c r="AO18" s="135">
        <f t="shared" ref="AO18:AO27" si="11">AA18+M18+F18</f>
        <v>0</v>
      </c>
      <c r="AP18" s="135">
        <f t="shared" ref="AP18:AP27" si="12">AB18+N18+G18</f>
        <v>1.1595288994679969</v>
      </c>
      <c r="AQ18" s="32"/>
      <c r="AR18" s="32"/>
      <c r="AS18" s="32"/>
      <c r="AT18" s="32"/>
      <c r="AU18" s="135">
        <f t="shared" ref="AU18:AU27" si="13">AP18</f>
        <v>1.1595288994679969</v>
      </c>
      <c r="AV18" s="32"/>
      <c r="AW18" s="135">
        <f t="shared" ref="AW18:AW27" si="14">AI18+U18+G18</f>
        <v>1.11906722</v>
      </c>
      <c r="AX18" s="32"/>
      <c r="AY18" s="32"/>
      <c r="AZ18" s="32"/>
      <c r="BA18" s="32"/>
      <c r="BB18" s="135">
        <f t="shared" si="7"/>
        <v>1.11906722</v>
      </c>
    </row>
    <row r="19" spans="1:54" s="35" customFormat="1" ht="30.75" customHeight="1" x14ac:dyDescent="0.25">
      <c r="A19" s="129" t="str">
        <f>'Приложение 1'!A17</f>
        <v>1.3.</v>
      </c>
      <c r="B19" s="130" t="str">
        <f>'Приложение 1'!B17</f>
        <v>Телекоммуникационное и сетевое оборудование (маршрутизатор Huawei)</v>
      </c>
      <c r="C19" s="129" t="str">
        <f>'Приложение 1'!C17</f>
        <v>K_S03</v>
      </c>
      <c r="D19" s="135">
        <f>'Приложение 2'!I17</f>
        <v>0.80174051201236618</v>
      </c>
      <c r="E19" s="135">
        <f>'Приложение 2'!N17</f>
        <v>0.64291465888888877</v>
      </c>
      <c r="F19" s="32"/>
      <c r="G19" s="135">
        <f>'Приложение 2'!W17</f>
        <v>0</v>
      </c>
      <c r="H19" s="32"/>
      <c r="I19" s="32"/>
      <c r="J19" s="32"/>
      <c r="K19" s="32"/>
      <c r="L19" s="135">
        <f t="shared" si="8"/>
        <v>0</v>
      </c>
      <c r="M19" s="32"/>
      <c r="N19" s="135">
        <f>'Приложение 2'!X17</f>
        <v>0.56543781158684459</v>
      </c>
      <c r="O19" s="32"/>
      <c r="P19" s="32"/>
      <c r="Q19" s="32"/>
      <c r="R19" s="32"/>
      <c r="S19" s="135">
        <f t="shared" si="9"/>
        <v>0.56543781158684459</v>
      </c>
      <c r="T19" s="32"/>
      <c r="U19" s="135">
        <f>'Приложение 2'!Y17</f>
        <v>0.43828136999999989</v>
      </c>
      <c r="V19" s="32"/>
      <c r="W19" s="32"/>
      <c r="X19" s="32"/>
      <c r="Y19" s="32"/>
      <c r="Z19" s="135">
        <f t="shared" si="3"/>
        <v>0.43828136999999989</v>
      </c>
      <c r="AA19" s="32"/>
      <c r="AB19" s="135">
        <f>'Приложение 2'!Z17</f>
        <v>0.23630270042552165</v>
      </c>
      <c r="AC19" s="32"/>
      <c r="AD19" s="32"/>
      <c r="AE19" s="32"/>
      <c r="AF19" s="32"/>
      <c r="AG19" s="135">
        <f t="shared" si="10"/>
        <v>0.23630270042552165</v>
      </c>
      <c r="AH19" s="32"/>
      <c r="AI19" s="135">
        <f>'Приложение 2'!AA17</f>
        <v>0.2046332888888889</v>
      </c>
      <c r="AJ19" s="32"/>
      <c r="AK19" s="32"/>
      <c r="AL19" s="32"/>
      <c r="AM19" s="32"/>
      <c r="AN19" s="135">
        <f t="shared" si="5"/>
        <v>0.2046332888888889</v>
      </c>
      <c r="AO19" s="135">
        <f t="shared" si="11"/>
        <v>0</v>
      </c>
      <c r="AP19" s="135">
        <f t="shared" si="12"/>
        <v>0.80174051201236618</v>
      </c>
      <c r="AQ19" s="32"/>
      <c r="AR19" s="32"/>
      <c r="AS19" s="32"/>
      <c r="AT19" s="32"/>
      <c r="AU19" s="135">
        <f t="shared" si="13"/>
        <v>0.80174051201236618</v>
      </c>
      <c r="AV19" s="32"/>
      <c r="AW19" s="135">
        <f t="shared" si="14"/>
        <v>0.64291465888888877</v>
      </c>
      <c r="AX19" s="32"/>
      <c r="AY19" s="32"/>
      <c r="AZ19" s="32"/>
      <c r="BA19" s="32"/>
      <c r="BB19" s="135">
        <f t="shared" si="7"/>
        <v>0.64291465888888877</v>
      </c>
    </row>
    <row r="20" spans="1:54" s="35" customFormat="1" ht="30.75" customHeight="1" x14ac:dyDescent="0.25">
      <c r="A20" s="129" t="str">
        <f>'Приложение 1'!A18</f>
        <v>1.4.</v>
      </c>
      <c r="B20" s="130" t="str">
        <f>'Приложение 1'!B18</f>
        <v>Серверное оборудование (вычислительный сервер PowerEdge R740xd (или аналог)</v>
      </c>
      <c r="C20" s="129" t="str">
        <f>'Приложение 1'!C18</f>
        <v>K_S04</v>
      </c>
      <c r="D20" s="135">
        <f>'Приложение 2'!I18</f>
        <v>1.9536428352341337</v>
      </c>
      <c r="E20" s="135">
        <f>'Приложение 2'!N18</f>
        <v>7.7546631117333344</v>
      </c>
      <c r="F20" s="32"/>
      <c r="G20" s="135">
        <f>'Приложение 2'!W18</f>
        <v>0</v>
      </c>
      <c r="H20" s="32"/>
      <c r="I20" s="32"/>
      <c r="J20" s="32"/>
      <c r="K20" s="32"/>
      <c r="L20" s="135">
        <f t="shared" si="8"/>
        <v>0</v>
      </c>
      <c r="M20" s="32"/>
      <c r="N20" s="135">
        <f>'Приложение 2'!X18</f>
        <v>1.9536428352341337</v>
      </c>
      <c r="O20" s="32"/>
      <c r="P20" s="32"/>
      <c r="Q20" s="32"/>
      <c r="R20" s="32"/>
      <c r="S20" s="135">
        <f t="shared" si="9"/>
        <v>1.9536428352341337</v>
      </c>
      <c r="T20" s="32"/>
      <c r="U20" s="135">
        <f>'Приложение 2'!Y18</f>
        <v>2.1107376124000004</v>
      </c>
      <c r="V20" s="32"/>
      <c r="W20" s="32"/>
      <c r="X20" s="32"/>
      <c r="Y20" s="32"/>
      <c r="Z20" s="135">
        <f t="shared" si="3"/>
        <v>2.1107376124000004</v>
      </c>
      <c r="AA20" s="32"/>
      <c r="AB20" s="135">
        <f>'Приложение 2'!Z18</f>
        <v>0</v>
      </c>
      <c r="AC20" s="32"/>
      <c r="AD20" s="32"/>
      <c r="AE20" s="32"/>
      <c r="AF20" s="32"/>
      <c r="AG20" s="135">
        <f t="shared" si="10"/>
        <v>0</v>
      </c>
      <c r="AH20" s="32"/>
      <c r="AI20" s="135">
        <f>'Приложение 2'!AA18</f>
        <v>5.6439254993333341</v>
      </c>
      <c r="AJ20" s="32"/>
      <c r="AK20" s="32"/>
      <c r="AL20" s="32"/>
      <c r="AM20" s="32"/>
      <c r="AN20" s="135">
        <f t="shared" si="5"/>
        <v>5.6439254993333341</v>
      </c>
      <c r="AO20" s="135">
        <f t="shared" si="11"/>
        <v>0</v>
      </c>
      <c r="AP20" s="135">
        <f t="shared" si="12"/>
        <v>1.9536428352341337</v>
      </c>
      <c r="AQ20" s="32"/>
      <c r="AR20" s="32"/>
      <c r="AS20" s="32"/>
      <c r="AT20" s="32"/>
      <c r="AU20" s="135">
        <f t="shared" si="13"/>
        <v>1.9536428352341337</v>
      </c>
      <c r="AV20" s="32"/>
      <c r="AW20" s="135">
        <f t="shared" si="14"/>
        <v>7.7546631117333344</v>
      </c>
      <c r="AX20" s="32"/>
      <c r="AY20" s="32"/>
      <c r="AZ20" s="32"/>
      <c r="BA20" s="32"/>
      <c r="BB20" s="135">
        <f t="shared" si="7"/>
        <v>7.7546631117333344</v>
      </c>
    </row>
    <row r="21" spans="1:54" s="35" customFormat="1" ht="18" customHeight="1" x14ac:dyDescent="0.25">
      <c r="A21" s="129" t="str">
        <f>'Приложение 1'!A19</f>
        <v>1.5.</v>
      </c>
      <c r="B21" s="130" t="str">
        <f>'Приложение 1'!B19</f>
        <v>ИБП APC SRC2KI Smart-UPS RC 2000VA 1600W (SRC2KI)</v>
      </c>
      <c r="C21" s="129" t="str">
        <f>'Приложение 1'!C19</f>
        <v>К_01</v>
      </c>
      <c r="D21" s="135">
        <f>'Приложение 2'!I19</f>
        <v>0.17495936679936006</v>
      </c>
      <c r="E21" s="135">
        <f>'Приложение 2'!N19</f>
        <v>0.24411437780792797</v>
      </c>
      <c r="F21" s="32"/>
      <c r="G21" s="135">
        <f>'Приложение 2'!W19</f>
        <v>0</v>
      </c>
      <c r="H21" s="32"/>
      <c r="I21" s="32"/>
      <c r="J21" s="32"/>
      <c r="K21" s="32"/>
      <c r="L21" s="135">
        <f t="shared" si="8"/>
        <v>0</v>
      </c>
      <c r="M21" s="32"/>
      <c r="N21" s="135">
        <f>'Приложение 2'!X19</f>
        <v>0.17495936679936006</v>
      </c>
      <c r="O21" s="32"/>
      <c r="P21" s="32"/>
      <c r="Q21" s="32"/>
      <c r="R21" s="32"/>
      <c r="S21" s="135">
        <f t="shared" si="9"/>
        <v>0.17495936679936006</v>
      </c>
      <c r="T21" s="32"/>
      <c r="U21" s="135">
        <f>'Приложение 2'!Y19</f>
        <v>0.24411437780792797</v>
      </c>
      <c r="V21" s="32"/>
      <c r="W21" s="32"/>
      <c r="X21" s="32"/>
      <c r="Y21" s="32"/>
      <c r="Z21" s="135">
        <f t="shared" si="3"/>
        <v>0.24411437780792797</v>
      </c>
      <c r="AA21" s="32"/>
      <c r="AB21" s="135">
        <f>'Приложение 2'!Z19</f>
        <v>0</v>
      </c>
      <c r="AC21" s="32"/>
      <c r="AD21" s="32"/>
      <c r="AE21" s="32"/>
      <c r="AF21" s="32"/>
      <c r="AG21" s="135">
        <f t="shared" si="10"/>
        <v>0</v>
      </c>
      <c r="AH21" s="32"/>
      <c r="AI21" s="135">
        <f>'Приложение 2'!AA19</f>
        <v>0</v>
      </c>
      <c r="AJ21" s="32"/>
      <c r="AK21" s="32"/>
      <c r="AL21" s="32"/>
      <c r="AM21" s="32"/>
      <c r="AN21" s="135">
        <f t="shared" si="5"/>
        <v>0</v>
      </c>
      <c r="AO21" s="135">
        <f t="shared" si="11"/>
        <v>0</v>
      </c>
      <c r="AP21" s="135">
        <f t="shared" si="12"/>
        <v>0.17495936679936006</v>
      </c>
      <c r="AQ21" s="32"/>
      <c r="AR21" s="32"/>
      <c r="AS21" s="32"/>
      <c r="AT21" s="32"/>
      <c r="AU21" s="135">
        <f t="shared" si="13"/>
        <v>0.17495936679936006</v>
      </c>
      <c r="AV21" s="32"/>
      <c r="AW21" s="135">
        <f t="shared" si="14"/>
        <v>0.24411437780792797</v>
      </c>
      <c r="AX21" s="32"/>
      <c r="AY21" s="32"/>
      <c r="AZ21" s="32"/>
      <c r="BA21" s="32"/>
      <c r="BB21" s="135">
        <f t="shared" si="7"/>
        <v>0.24411437780792797</v>
      </c>
    </row>
    <row r="22" spans="1:54" s="35" customFormat="1" ht="39.75" customHeight="1" x14ac:dyDescent="0.25">
      <c r="A22" s="129" t="str">
        <f>'Приложение 1'!A20</f>
        <v>1.6.</v>
      </c>
      <c r="B22" s="130" t="str">
        <f>'Приложение 1'!B20</f>
        <v>Ленточная библиотека HPE STOREEVER MSL2024 LTO-7 15000 SAS (P9G69A)</v>
      </c>
      <c r="C22" s="129" t="str">
        <f>'Приложение 1'!C20</f>
        <v>К_02</v>
      </c>
      <c r="D22" s="135">
        <f>'Приложение 2'!I20</f>
        <v>0.32085106298197341</v>
      </c>
      <c r="E22" s="135">
        <f>'Приложение 2'!N20</f>
        <v>0.17029010605395556</v>
      </c>
      <c r="F22" s="32"/>
      <c r="G22" s="135">
        <f>'Приложение 2'!W20</f>
        <v>0</v>
      </c>
      <c r="H22" s="32"/>
      <c r="I22" s="32"/>
      <c r="J22" s="32"/>
      <c r="K22" s="32"/>
      <c r="L22" s="135">
        <f t="shared" si="8"/>
        <v>0</v>
      </c>
      <c r="M22" s="32"/>
      <c r="N22" s="135">
        <f>'Приложение 2'!X20</f>
        <v>0.32085106298197341</v>
      </c>
      <c r="O22" s="32"/>
      <c r="P22" s="32"/>
      <c r="Q22" s="32"/>
      <c r="R22" s="32"/>
      <c r="S22" s="135">
        <f t="shared" si="9"/>
        <v>0.32085106298197341</v>
      </c>
      <c r="T22" s="32"/>
      <c r="U22" s="135">
        <f>'Приложение 2'!Y20</f>
        <v>0.17029010605395556</v>
      </c>
      <c r="V22" s="32"/>
      <c r="W22" s="32"/>
      <c r="X22" s="32"/>
      <c r="Y22" s="32"/>
      <c r="Z22" s="135">
        <f t="shared" si="3"/>
        <v>0.17029010605395556</v>
      </c>
      <c r="AA22" s="32"/>
      <c r="AB22" s="135">
        <f>'Приложение 2'!Z20</f>
        <v>0</v>
      </c>
      <c r="AC22" s="32"/>
      <c r="AD22" s="32"/>
      <c r="AE22" s="32"/>
      <c r="AF22" s="32"/>
      <c r="AG22" s="135">
        <f t="shared" si="10"/>
        <v>0</v>
      </c>
      <c r="AH22" s="32"/>
      <c r="AI22" s="135">
        <f>'Приложение 2'!AA20</f>
        <v>0</v>
      </c>
      <c r="AJ22" s="32"/>
      <c r="AK22" s="32"/>
      <c r="AL22" s="32"/>
      <c r="AM22" s="32"/>
      <c r="AN22" s="135">
        <f t="shared" si="5"/>
        <v>0</v>
      </c>
      <c r="AO22" s="135">
        <f t="shared" si="11"/>
        <v>0</v>
      </c>
      <c r="AP22" s="135">
        <f t="shared" si="12"/>
        <v>0.32085106298197341</v>
      </c>
      <c r="AQ22" s="32"/>
      <c r="AR22" s="32"/>
      <c r="AS22" s="32"/>
      <c r="AT22" s="32"/>
      <c r="AU22" s="135">
        <f t="shared" si="13"/>
        <v>0.32085106298197341</v>
      </c>
      <c r="AV22" s="32"/>
      <c r="AW22" s="135">
        <f t="shared" si="14"/>
        <v>0.17029010605395556</v>
      </c>
      <c r="AX22" s="32"/>
      <c r="AY22" s="32"/>
      <c r="AZ22" s="32"/>
      <c r="BA22" s="32"/>
      <c r="BB22" s="135">
        <f t="shared" si="7"/>
        <v>0.17029010605395556</v>
      </c>
    </row>
    <row r="23" spans="1:54" s="35" customFormat="1" ht="36.75" customHeight="1" x14ac:dyDescent="0.25">
      <c r="A23" s="129" t="str">
        <f>'Приложение 1'!A21</f>
        <v>1.7.</v>
      </c>
      <c r="B23" s="130" t="str">
        <f>'Приложение 1'!B21</f>
        <v>Система хранения данных: СХД HPE MSA 1060 16Gb FC SFF, жесткий диск HPEJ9F48A</v>
      </c>
      <c r="C23" s="129" t="str">
        <f>'Приложение 1'!C21</f>
        <v>К_03</v>
      </c>
      <c r="D23" s="135">
        <f>'Приложение 2'!I21</f>
        <v>1.1014015566916269</v>
      </c>
      <c r="E23" s="135">
        <f>'Приложение 2'!N21</f>
        <v>1.185247763441156</v>
      </c>
      <c r="F23" s="32"/>
      <c r="G23" s="135">
        <f>'Приложение 2'!W21</f>
        <v>0</v>
      </c>
      <c r="H23" s="32"/>
      <c r="I23" s="32"/>
      <c r="J23" s="32"/>
      <c r="K23" s="32"/>
      <c r="L23" s="135">
        <f t="shared" si="8"/>
        <v>0</v>
      </c>
      <c r="M23" s="32"/>
      <c r="N23" s="135">
        <f>'Приложение 2'!X21</f>
        <v>1.1014015566916269</v>
      </c>
      <c r="O23" s="32"/>
      <c r="P23" s="32"/>
      <c r="Q23" s="32"/>
      <c r="R23" s="32"/>
      <c r="S23" s="135">
        <f t="shared" si="9"/>
        <v>1.1014015566916269</v>
      </c>
      <c r="T23" s="32"/>
      <c r="U23" s="135">
        <f>'Приложение 2'!Y21</f>
        <v>1.185247763441156</v>
      </c>
      <c r="V23" s="32"/>
      <c r="W23" s="32"/>
      <c r="X23" s="32"/>
      <c r="Y23" s="32"/>
      <c r="Z23" s="135">
        <f t="shared" si="3"/>
        <v>1.185247763441156</v>
      </c>
      <c r="AA23" s="32"/>
      <c r="AB23" s="135">
        <f>'Приложение 2'!Z21</f>
        <v>0</v>
      </c>
      <c r="AC23" s="32"/>
      <c r="AD23" s="32"/>
      <c r="AE23" s="32"/>
      <c r="AF23" s="32"/>
      <c r="AG23" s="135">
        <f t="shared" si="10"/>
        <v>0</v>
      </c>
      <c r="AH23" s="32"/>
      <c r="AI23" s="135">
        <f>'Приложение 2'!AA21</f>
        <v>0</v>
      </c>
      <c r="AJ23" s="32"/>
      <c r="AK23" s="32"/>
      <c r="AL23" s="32"/>
      <c r="AM23" s="32"/>
      <c r="AN23" s="135">
        <f t="shared" si="5"/>
        <v>0</v>
      </c>
      <c r="AO23" s="135">
        <f t="shared" si="11"/>
        <v>0</v>
      </c>
      <c r="AP23" s="135">
        <f t="shared" si="12"/>
        <v>1.1014015566916269</v>
      </c>
      <c r="AQ23" s="32"/>
      <c r="AR23" s="32"/>
      <c r="AS23" s="32"/>
      <c r="AT23" s="32"/>
      <c r="AU23" s="135">
        <f t="shared" si="13"/>
        <v>1.1014015566916269</v>
      </c>
      <c r="AV23" s="32"/>
      <c r="AW23" s="135">
        <f t="shared" si="14"/>
        <v>1.185247763441156</v>
      </c>
      <c r="AX23" s="32"/>
      <c r="AY23" s="32"/>
      <c r="AZ23" s="32"/>
      <c r="BA23" s="32"/>
      <c r="BB23" s="135">
        <f t="shared" si="7"/>
        <v>1.185247763441156</v>
      </c>
    </row>
    <row r="24" spans="1:54" s="35" customFormat="1" ht="18" customHeight="1" x14ac:dyDescent="0.25">
      <c r="A24" s="129" t="str">
        <f>'Приложение 1'!A22</f>
        <v>1.8.</v>
      </c>
      <c r="B24" s="130" t="str">
        <f>'Приложение 1'!B22</f>
        <v>МФУ HP LaserJet Enterprise 700 M725dn (CF066A)</v>
      </c>
      <c r="C24" s="129" t="str">
        <f>'Приложение 1'!C22</f>
        <v>К_04</v>
      </c>
      <c r="D24" s="135">
        <f>'Приложение 2'!I22</f>
        <v>0.53956789378078585</v>
      </c>
      <c r="E24" s="135">
        <f>'Приложение 2'!N22</f>
        <v>0</v>
      </c>
      <c r="F24" s="32"/>
      <c r="G24" s="135">
        <f>'Приложение 2'!W22</f>
        <v>0</v>
      </c>
      <c r="H24" s="32"/>
      <c r="I24" s="32"/>
      <c r="J24" s="32"/>
      <c r="K24" s="32"/>
      <c r="L24" s="135">
        <f t="shared" si="8"/>
        <v>0</v>
      </c>
      <c r="M24" s="32"/>
      <c r="N24" s="135">
        <f>'Приложение 2'!X22</f>
        <v>0</v>
      </c>
      <c r="O24" s="32"/>
      <c r="P24" s="32"/>
      <c r="Q24" s="32"/>
      <c r="R24" s="32"/>
      <c r="S24" s="135">
        <f t="shared" si="9"/>
        <v>0</v>
      </c>
      <c r="T24" s="32"/>
      <c r="U24" s="135">
        <f>'Приложение 2'!Y22</f>
        <v>0</v>
      </c>
      <c r="V24" s="32"/>
      <c r="W24" s="32"/>
      <c r="X24" s="32"/>
      <c r="Y24" s="32"/>
      <c r="Z24" s="135">
        <f t="shared" si="3"/>
        <v>0</v>
      </c>
      <c r="AA24" s="32"/>
      <c r="AB24" s="135">
        <f>'Приложение 2'!Z22</f>
        <v>0.53956789378078585</v>
      </c>
      <c r="AC24" s="32"/>
      <c r="AD24" s="32"/>
      <c r="AE24" s="32"/>
      <c r="AF24" s="32"/>
      <c r="AG24" s="135">
        <f t="shared" si="10"/>
        <v>0.53956789378078585</v>
      </c>
      <c r="AH24" s="32"/>
      <c r="AI24" s="135">
        <f>'Приложение 2'!AA22</f>
        <v>0</v>
      </c>
      <c r="AJ24" s="32"/>
      <c r="AK24" s="32"/>
      <c r="AL24" s="32"/>
      <c r="AM24" s="32"/>
      <c r="AN24" s="135">
        <f t="shared" si="5"/>
        <v>0</v>
      </c>
      <c r="AO24" s="135">
        <f t="shared" si="11"/>
        <v>0</v>
      </c>
      <c r="AP24" s="135">
        <f t="shared" si="12"/>
        <v>0.53956789378078585</v>
      </c>
      <c r="AQ24" s="32"/>
      <c r="AR24" s="32"/>
      <c r="AS24" s="32"/>
      <c r="AT24" s="32"/>
      <c r="AU24" s="135">
        <f t="shared" si="13"/>
        <v>0.53956789378078585</v>
      </c>
      <c r="AV24" s="32"/>
      <c r="AW24" s="135">
        <f t="shared" si="14"/>
        <v>0</v>
      </c>
      <c r="AX24" s="32"/>
      <c r="AY24" s="32"/>
      <c r="AZ24" s="32"/>
      <c r="BA24" s="32"/>
      <c r="BB24" s="135">
        <f t="shared" si="7"/>
        <v>0</v>
      </c>
    </row>
    <row r="25" spans="1:54" s="35" customFormat="1" ht="18" customHeight="1" x14ac:dyDescent="0.25">
      <c r="A25" s="129" t="str">
        <f>'Приложение 1'!A23</f>
        <v>1.9.</v>
      </c>
      <c r="B25" s="130" t="str">
        <f>'Приложение 1'!B23</f>
        <v>Маршрутизатор Cisco ISR4431/K9</v>
      </c>
      <c r="C25" s="129" t="str">
        <f>'Приложение 1'!C23</f>
        <v>К_05</v>
      </c>
      <c r="D25" s="135">
        <f>'Приложение 2'!I23</f>
        <v>0.33852659130162582</v>
      </c>
      <c r="E25" s="135">
        <f>'Приложение 2'!N23</f>
        <v>0</v>
      </c>
      <c r="F25" s="32"/>
      <c r="G25" s="135">
        <f>'Приложение 2'!W23</f>
        <v>0</v>
      </c>
      <c r="H25" s="32"/>
      <c r="I25" s="32"/>
      <c r="J25" s="32"/>
      <c r="K25" s="32"/>
      <c r="L25" s="135">
        <f t="shared" si="8"/>
        <v>0</v>
      </c>
      <c r="M25" s="32"/>
      <c r="N25" s="135">
        <f>'Приложение 2'!X23</f>
        <v>0</v>
      </c>
      <c r="O25" s="32"/>
      <c r="P25" s="32"/>
      <c r="Q25" s="32"/>
      <c r="R25" s="32"/>
      <c r="S25" s="135">
        <f t="shared" si="9"/>
        <v>0</v>
      </c>
      <c r="T25" s="32"/>
      <c r="U25" s="135">
        <f>'Приложение 2'!Y23</f>
        <v>0</v>
      </c>
      <c r="V25" s="32"/>
      <c r="W25" s="32"/>
      <c r="X25" s="32"/>
      <c r="Y25" s="32"/>
      <c r="Z25" s="135">
        <f t="shared" si="3"/>
        <v>0</v>
      </c>
      <c r="AA25" s="32"/>
      <c r="AB25" s="135">
        <f>'Приложение 2'!Z23</f>
        <v>0.33852659130162582</v>
      </c>
      <c r="AC25" s="32"/>
      <c r="AD25" s="32"/>
      <c r="AE25" s="32"/>
      <c r="AF25" s="32"/>
      <c r="AG25" s="135">
        <f t="shared" si="10"/>
        <v>0.33852659130162582</v>
      </c>
      <c r="AH25" s="32"/>
      <c r="AI25" s="135">
        <f>'Приложение 2'!AA23</f>
        <v>0</v>
      </c>
      <c r="AJ25" s="32"/>
      <c r="AK25" s="32"/>
      <c r="AL25" s="32"/>
      <c r="AM25" s="32"/>
      <c r="AN25" s="135">
        <f t="shared" si="5"/>
        <v>0</v>
      </c>
      <c r="AO25" s="135">
        <f t="shared" si="11"/>
        <v>0</v>
      </c>
      <c r="AP25" s="135">
        <f t="shared" si="12"/>
        <v>0.33852659130162582</v>
      </c>
      <c r="AQ25" s="32"/>
      <c r="AR25" s="32"/>
      <c r="AS25" s="32"/>
      <c r="AT25" s="32"/>
      <c r="AU25" s="135">
        <f t="shared" si="13"/>
        <v>0.33852659130162582</v>
      </c>
      <c r="AV25" s="32"/>
      <c r="AW25" s="135">
        <f t="shared" si="14"/>
        <v>0</v>
      </c>
      <c r="AX25" s="32"/>
      <c r="AY25" s="32"/>
      <c r="AZ25" s="32"/>
      <c r="BA25" s="32"/>
      <c r="BB25" s="135">
        <f t="shared" si="7"/>
        <v>0</v>
      </c>
    </row>
    <row r="26" spans="1:54" s="35" customFormat="1" ht="18" customHeight="1" x14ac:dyDescent="0.25">
      <c r="A26" s="129" t="str">
        <f>'Приложение 1'!A24</f>
        <v>1.10.</v>
      </c>
      <c r="B26" s="130" t="str">
        <f>'Приложение 1'!B24</f>
        <v>Моноблок HP ProOne 440 G3 (1KN99EA)</v>
      </c>
      <c r="C26" s="129" t="str">
        <f>'Приложение 1'!C24</f>
        <v>К_06</v>
      </c>
      <c r="D26" s="135">
        <f>'Приложение 2'!I24</f>
        <v>1.8290616401353541</v>
      </c>
      <c r="E26" s="135">
        <f>'Приложение 2'!N24</f>
        <v>0</v>
      </c>
      <c r="F26" s="32"/>
      <c r="G26" s="135">
        <f>'Приложение 2'!W24</f>
        <v>0</v>
      </c>
      <c r="H26" s="32"/>
      <c r="I26" s="32"/>
      <c r="J26" s="32"/>
      <c r="K26" s="32"/>
      <c r="L26" s="135">
        <f t="shared" si="8"/>
        <v>0</v>
      </c>
      <c r="M26" s="32"/>
      <c r="N26" s="135">
        <f>'Приложение 2'!X24</f>
        <v>0</v>
      </c>
      <c r="O26" s="32"/>
      <c r="P26" s="32"/>
      <c r="Q26" s="32"/>
      <c r="R26" s="32"/>
      <c r="S26" s="135">
        <f t="shared" si="9"/>
        <v>0</v>
      </c>
      <c r="T26" s="32"/>
      <c r="U26" s="135">
        <f>'Приложение 2'!Y24</f>
        <v>0</v>
      </c>
      <c r="V26" s="32"/>
      <c r="W26" s="32"/>
      <c r="X26" s="32"/>
      <c r="Y26" s="32"/>
      <c r="Z26" s="135">
        <f t="shared" si="3"/>
        <v>0</v>
      </c>
      <c r="AA26" s="32"/>
      <c r="AB26" s="135">
        <f>'Приложение 2'!Z24</f>
        <v>1.8290616401353541</v>
      </c>
      <c r="AC26" s="32"/>
      <c r="AD26" s="32"/>
      <c r="AE26" s="32"/>
      <c r="AF26" s="32"/>
      <c r="AG26" s="135">
        <f t="shared" si="10"/>
        <v>1.8290616401353541</v>
      </c>
      <c r="AH26" s="32"/>
      <c r="AI26" s="135">
        <f>'Приложение 2'!AA24</f>
        <v>0</v>
      </c>
      <c r="AJ26" s="32"/>
      <c r="AK26" s="32"/>
      <c r="AL26" s="32"/>
      <c r="AM26" s="32"/>
      <c r="AN26" s="135">
        <f t="shared" si="5"/>
        <v>0</v>
      </c>
      <c r="AO26" s="135">
        <f t="shared" si="11"/>
        <v>0</v>
      </c>
      <c r="AP26" s="135">
        <f t="shared" si="12"/>
        <v>1.8290616401353541</v>
      </c>
      <c r="AQ26" s="32"/>
      <c r="AR26" s="32"/>
      <c r="AS26" s="32"/>
      <c r="AT26" s="32"/>
      <c r="AU26" s="135">
        <f t="shared" si="13"/>
        <v>1.8290616401353541</v>
      </c>
      <c r="AV26" s="32"/>
      <c r="AW26" s="135">
        <f t="shared" si="14"/>
        <v>0</v>
      </c>
      <c r="AX26" s="32"/>
      <c r="AY26" s="32"/>
      <c r="AZ26" s="32"/>
      <c r="BA26" s="32"/>
      <c r="BB26" s="135">
        <f t="shared" si="7"/>
        <v>0</v>
      </c>
    </row>
    <row r="27" spans="1:54" s="35" customFormat="1" ht="18" customHeight="1" x14ac:dyDescent="0.25">
      <c r="A27" s="129" t="str">
        <f>'Приложение 1'!A25</f>
        <v>1.11.</v>
      </c>
      <c r="B27" s="130" t="str">
        <f>'Приложение 1'!B25</f>
        <v>PowerEdge R740XD Server</v>
      </c>
      <c r="C27" s="129" t="str">
        <f>'Приложение 1'!C25</f>
        <v>К_07</v>
      </c>
      <c r="D27" s="135">
        <f>'Приложение 2'!I25</f>
        <v>2.2101396713160786</v>
      </c>
      <c r="E27" s="135">
        <f>'Приложение 2'!N25</f>
        <v>0</v>
      </c>
      <c r="F27" s="32"/>
      <c r="G27" s="135">
        <f>'Приложение 2'!W25</f>
        <v>0</v>
      </c>
      <c r="H27" s="32"/>
      <c r="I27" s="32"/>
      <c r="J27" s="32"/>
      <c r="K27" s="32"/>
      <c r="L27" s="135">
        <f t="shared" si="8"/>
        <v>0</v>
      </c>
      <c r="M27" s="32"/>
      <c r="N27" s="135">
        <f>'Приложение 2'!X25</f>
        <v>0</v>
      </c>
      <c r="O27" s="32"/>
      <c r="P27" s="32"/>
      <c r="Q27" s="32"/>
      <c r="R27" s="32"/>
      <c r="S27" s="135">
        <f t="shared" si="9"/>
        <v>0</v>
      </c>
      <c r="T27" s="32"/>
      <c r="U27" s="135">
        <f>'Приложение 2'!Y25</f>
        <v>0</v>
      </c>
      <c r="V27" s="32"/>
      <c r="W27" s="32"/>
      <c r="X27" s="32"/>
      <c r="Y27" s="32"/>
      <c r="Z27" s="135">
        <f t="shared" si="3"/>
        <v>0</v>
      </c>
      <c r="AA27" s="32"/>
      <c r="AB27" s="135">
        <f>'Приложение 2'!Z25</f>
        <v>2.2101396713160786</v>
      </c>
      <c r="AC27" s="32"/>
      <c r="AD27" s="32"/>
      <c r="AE27" s="32"/>
      <c r="AF27" s="32"/>
      <c r="AG27" s="135">
        <f t="shared" si="10"/>
        <v>2.2101396713160786</v>
      </c>
      <c r="AH27" s="32"/>
      <c r="AI27" s="135">
        <f>'Приложение 2'!AA25</f>
        <v>0</v>
      </c>
      <c r="AJ27" s="32"/>
      <c r="AK27" s="32"/>
      <c r="AL27" s="32"/>
      <c r="AM27" s="32"/>
      <c r="AN27" s="135">
        <f t="shared" si="5"/>
        <v>0</v>
      </c>
      <c r="AO27" s="135">
        <f t="shared" si="11"/>
        <v>0</v>
      </c>
      <c r="AP27" s="135">
        <f t="shared" si="12"/>
        <v>2.2101396713160786</v>
      </c>
      <c r="AQ27" s="32"/>
      <c r="AR27" s="32"/>
      <c r="AS27" s="32"/>
      <c r="AT27" s="32"/>
      <c r="AU27" s="135">
        <f t="shared" si="13"/>
        <v>2.2101396713160786</v>
      </c>
      <c r="AV27" s="32"/>
      <c r="AW27" s="135">
        <f t="shared" si="14"/>
        <v>0</v>
      </c>
      <c r="AX27" s="32"/>
      <c r="AY27" s="32"/>
      <c r="AZ27" s="32"/>
      <c r="BA27" s="32"/>
      <c r="BB27" s="135">
        <f t="shared" si="7"/>
        <v>0</v>
      </c>
    </row>
    <row r="28" spans="1:54" s="35" customFormat="1" ht="11.25" customHeight="1" x14ac:dyDescent="0.25">
      <c r="A28" s="129"/>
      <c r="B28" s="130"/>
      <c r="C28" s="129"/>
      <c r="D28" s="135"/>
      <c r="E28" s="135"/>
      <c r="F28" s="32"/>
      <c r="G28" s="135"/>
      <c r="H28" s="32"/>
      <c r="I28" s="32"/>
      <c r="J28" s="32"/>
      <c r="K28" s="32"/>
      <c r="L28" s="135"/>
      <c r="M28" s="32"/>
      <c r="N28" s="135"/>
      <c r="O28" s="32"/>
      <c r="P28" s="32"/>
      <c r="Q28" s="32"/>
      <c r="R28" s="32"/>
      <c r="S28" s="135"/>
      <c r="T28" s="32"/>
      <c r="U28" s="135"/>
      <c r="V28" s="32"/>
      <c r="W28" s="32"/>
      <c r="X28" s="32"/>
      <c r="Y28" s="32"/>
      <c r="Z28" s="135"/>
      <c r="AA28" s="32"/>
      <c r="AB28" s="135"/>
      <c r="AC28" s="32"/>
      <c r="AD28" s="32"/>
      <c r="AE28" s="32"/>
      <c r="AF28" s="32"/>
      <c r="AG28" s="135"/>
      <c r="AH28" s="32"/>
      <c r="AI28" s="135"/>
      <c r="AJ28" s="32"/>
      <c r="AK28" s="32"/>
      <c r="AL28" s="32"/>
      <c r="AM28" s="32"/>
      <c r="AN28" s="135"/>
      <c r="AO28" s="135"/>
      <c r="AP28" s="135"/>
      <c r="AQ28" s="32"/>
      <c r="AR28" s="32"/>
      <c r="AS28" s="32"/>
      <c r="AT28" s="32"/>
      <c r="AU28" s="135"/>
      <c r="AV28" s="32"/>
      <c r="AW28" s="135"/>
      <c r="AX28" s="32"/>
      <c r="AY28" s="32"/>
      <c r="AZ28" s="32"/>
      <c r="BA28" s="32"/>
      <c r="BB28" s="135"/>
    </row>
    <row r="29" spans="1:54" s="128" customFormat="1" x14ac:dyDescent="0.25">
      <c r="A29" s="131">
        <f>'Приложение 1'!A27</f>
        <v>2</v>
      </c>
      <c r="B29" s="132" t="str">
        <f>'Приложение 1'!B27</f>
        <v>Оснащение интеллектуальной системой учета</v>
      </c>
      <c r="C29" s="131"/>
      <c r="D29" s="136">
        <f>SUM(D30:D30)</f>
        <v>577.97820243756905</v>
      </c>
      <c r="E29" s="136">
        <f>SUM(E30:E30)</f>
        <v>345.02937429756662</v>
      </c>
      <c r="F29" s="136">
        <f>SUM(F30:F30)</f>
        <v>0</v>
      </c>
      <c r="G29" s="136">
        <f>SUM(G30:G30)</f>
        <v>11.136645416666667</v>
      </c>
      <c r="H29" s="134"/>
      <c r="I29" s="134"/>
      <c r="J29" s="134"/>
      <c r="K29" s="134"/>
      <c r="L29" s="136">
        <f>SUM(L30:L30)</f>
        <v>11.136645416666667</v>
      </c>
      <c r="M29" s="136">
        <f>SUM(M30:M30)</f>
        <v>0</v>
      </c>
      <c r="N29" s="136">
        <f>SUM(N30:N30)</f>
        <v>276.55659819233341</v>
      </c>
      <c r="O29" s="134"/>
      <c r="P29" s="134"/>
      <c r="Q29" s="134"/>
      <c r="R29" s="134"/>
      <c r="S29" s="136">
        <f>SUM(S30:S30)</f>
        <v>276.55659819233341</v>
      </c>
      <c r="T29" s="136">
        <f>SUM(T30:T30)</f>
        <v>0</v>
      </c>
      <c r="U29" s="136">
        <f>SUM(U30:U30)</f>
        <v>145.42398316889998</v>
      </c>
      <c r="V29" s="134"/>
      <c r="W29" s="134"/>
      <c r="X29" s="134"/>
      <c r="Y29" s="134"/>
      <c r="Z29" s="136">
        <f>SUM(Z30:Z30)</f>
        <v>145.42398316889998</v>
      </c>
      <c r="AA29" s="136">
        <f>SUM(AA30:AA30)</f>
        <v>0</v>
      </c>
      <c r="AB29" s="136">
        <f>SUM(AB30:AB30)</f>
        <v>290.28495882856896</v>
      </c>
      <c r="AC29" s="134"/>
      <c r="AD29" s="134"/>
      <c r="AE29" s="134"/>
      <c r="AF29" s="134"/>
      <c r="AG29" s="136">
        <f>SUM(AG30:AG30)</f>
        <v>290.28495882856896</v>
      </c>
      <c r="AH29" s="136">
        <f>SUM(AH30:AH30)</f>
        <v>0</v>
      </c>
      <c r="AI29" s="136">
        <f>SUM(AI30:AI30)</f>
        <v>188.46874571200001</v>
      </c>
      <c r="AJ29" s="134"/>
      <c r="AK29" s="134"/>
      <c r="AL29" s="134"/>
      <c r="AM29" s="134"/>
      <c r="AN29" s="136">
        <f>SUM(AN30:AN30)</f>
        <v>188.46874571200001</v>
      </c>
      <c r="AO29" s="136">
        <f>SUM(AO30:AO30)</f>
        <v>0</v>
      </c>
      <c r="AP29" s="136">
        <f>SUM(AP30:AP30)</f>
        <v>577.97820243756905</v>
      </c>
      <c r="AQ29" s="134"/>
      <c r="AR29" s="134"/>
      <c r="AS29" s="134"/>
      <c r="AT29" s="134"/>
      <c r="AU29" s="136">
        <f>SUM(AU30:AU30)</f>
        <v>577.97820243756905</v>
      </c>
      <c r="AV29" s="136">
        <f>SUM(AV30:AV30)</f>
        <v>0</v>
      </c>
      <c r="AW29" s="136">
        <f>SUM(AW30:AW30)</f>
        <v>345.02937429756668</v>
      </c>
      <c r="AX29" s="134"/>
      <c r="AY29" s="134"/>
      <c r="AZ29" s="134"/>
      <c r="BA29" s="134"/>
      <c r="BB29" s="136">
        <f>SUM(BB30:BB30)</f>
        <v>345.02937429756668</v>
      </c>
    </row>
    <row r="30" spans="1:54" s="35" customFormat="1" ht="31.5" x14ac:dyDescent="0.25">
      <c r="A30" s="129" t="str">
        <f>'Приложение 1'!A28</f>
        <v>2.1.</v>
      </c>
      <c r="B30" s="130" t="str">
        <f>'Приложение 1'!B28</f>
        <v xml:space="preserve">Оборудование многоквартирных жилых домов интеллектуальной системой учета </v>
      </c>
      <c r="C30" s="129" t="str">
        <f>'Приложение 1'!C28</f>
        <v>K_S05</v>
      </c>
      <c r="D30" s="135">
        <f>'Приложение 2'!I28</f>
        <v>577.97820243756905</v>
      </c>
      <c r="E30" s="135">
        <f>'Приложение 2'!N28</f>
        <v>345.02937429756662</v>
      </c>
      <c r="F30" s="32"/>
      <c r="G30" s="135">
        <f>'Приложение 2'!W28</f>
        <v>11.136645416666667</v>
      </c>
      <c r="H30" s="32"/>
      <c r="I30" s="32"/>
      <c r="J30" s="32"/>
      <c r="K30" s="32"/>
      <c r="L30" s="135">
        <f>G30</f>
        <v>11.136645416666667</v>
      </c>
      <c r="M30" s="32"/>
      <c r="N30" s="135">
        <f>'Приложение 2'!X28</f>
        <v>276.55659819233341</v>
      </c>
      <c r="O30" s="32"/>
      <c r="P30" s="32"/>
      <c r="Q30" s="32"/>
      <c r="R30" s="32"/>
      <c r="S30" s="135">
        <f>N30</f>
        <v>276.55659819233341</v>
      </c>
      <c r="T30" s="32"/>
      <c r="U30" s="135">
        <f>'Приложение 2'!Y28</f>
        <v>145.42398316889998</v>
      </c>
      <c r="V30" s="32"/>
      <c r="W30" s="32"/>
      <c r="X30" s="32"/>
      <c r="Y30" s="32"/>
      <c r="Z30" s="135">
        <f>U30</f>
        <v>145.42398316889998</v>
      </c>
      <c r="AA30" s="32"/>
      <c r="AB30" s="135">
        <f>'Приложение 2'!Z28</f>
        <v>290.28495882856896</v>
      </c>
      <c r="AC30" s="32"/>
      <c r="AD30" s="32"/>
      <c r="AE30" s="32"/>
      <c r="AF30" s="32"/>
      <c r="AG30" s="135">
        <f>AB30</f>
        <v>290.28495882856896</v>
      </c>
      <c r="AH30" s="32"/>
      <c r="AI30" s="135">
        <f>'Приложение 2'!AA28</f>
        <v>188.46874571200001</v>
      </c>
      <c r="AJ30" s="32"/>
      <c r="AK30" s="32"/>
      <c r="AL30" s="32"/>
      <c r="AM30" s="32"/>
      <c r="AN30" s="135">
        <f>AI30</f>
        <v>188.46874571200001</v>
      </c>
      <c r="AO30" s="135">
        <f>AA30+M30+F30</f>
        <v>0</v>
      </c>
      <c r="AP30" s="135">
        <f>AB30+N30+G30</f>
        <v>577.97820243756905</v>
      </c>
      <c r="AQ30" s="32"/>
      <c r="AR30" s="32"/>
      <c r="AS30" s="32"/>
      <c r="AT30" s="32"/>
      <c r="AU30" s="135">
        <f>AP30</f>
        <v>577.97820243756905</v>
      </c>
      <c r="AV30" s="32"/>
      <c r="AW30" s="135">
        <f>AI30+U30+G30</f>
        <v>345.02937429756668</v>
      </c>
      <c r="AX30" s="32"/>
      <c r="AY30" s="32"/>
      <c r="AZ30" s="32"/>
      <c r="BA30" s="32"/>
      <c r="BB30" s="135">
        <f>AW30</f>
        <v>345.02937429756668</v>
      </c>
    </row>
    <row r="31" spans="1:54" s="35" customFormat="1" ht="6.75" customHeight="1" x14ac:dyDescent="0.25">
      <c r="A31" s="129"/>
      <c r="B31" s="130"/>
      <c r="C31" s="129"/>
      <c r="D31" s="135"/>
      <c r="E31" s="135"/>
      <c r="F31" s="32"/>
      <c r="G31" s="135"/>
      <c r="H31" s="32"/>
      <c r="I31" s="32"/>
      <c r="J31" s="32"/>
      <c r="K31" s="32"/>
      <c r="L31" s="135"/>
      <c r="M31" s="32"/>
      <c r="N31" s="135"/>
      <c r="O31" s="32"/>
      <c r="P31" s="32"/>
      <c r="Q31" s="32"/>
      <c r="R31" s="32"/>
      <c r="S31" s="135"/>
      <c r="T31" s="32"/>
      <c r="U31" s="135"/>
      <c r="V31" s="32"/>
      <c r="W31" s="32"/>
      <c r="X31" s="32"/>
      <c r="Y31" s="32"/>
      <c r="Z31" s="135"/>
      <c r="AA31" s="32"/>
      <c r="AB31" s="135"/>
      <c r="AC31" s="32"/>
      <c r="AD31" s="32"/>
      <c r="AE31" s="32"/>
      <c r="AF31" s="32"/>
      <c r="AG31" s="135"/>
      <c r="AH31" s="32"/>
      <c r="AI31" s="135"/>
      <c r="AJ31" s="32"/>
      <c r="AK31" s="32"/>
      <c r="AL31" s="32"/>
      <c r="AM31" s="32"/>
      <c r="AN31" s="135"/>
      <c r="AO31" s="135"/>
      <c r="AP31" s="135"/>
      <c r="AQ31" s="32"/>
      <c r="AR31" s="32"/>
      <c r="AS31" s="32"/>
      <c r="AT31" s="32"/>
      <c r="AU31" s="135"/>
      <c r="AV31" s="32"/>
      <c r="AW31" s="135"/>
      <c r="AX31" s="32"/>
      <c r="AY31" s="32"/>
      <c r="AZ31" s="32"/>
      <c r="BA31" s="32"/>
      <c r="BB31" s="135"/>
    </row>
    <row r="32" spans="1:54" s="128" customFormat="1" outlineLevel="1" x14ac:dyDescent="0.25">
      <c r="A32" s="131">
        <f>'Приложение 1'!A30</f>
        <v>3</v>
      </c>
      <c r="B32" s="132" t="str">
        <f>'Приложение 1'!B30</f>
        <v>Иные проекты</v>
      </c>
      <c r="C32" s="131"/>
      <c r="D32" s="136">
        <f>SUM(D33:D37)</f>
        <v>0</v>
      </c>
      <c r="E32" s="136">
        <f>SUM(E33:E37)</f>
        <v>1.0730552336000001</v>
      </c>
      <c r="F32" s="136">
        <f>SUM(F33:F37)</f>
        <v>0</v>
      </c>
      <c r="G32" s="136">
        <f>SUM(G33:G37)</f>
        <v>0</v>
      </c>
      <c r="H32" s="134"/>
      <c r="I32" s="134"/>
      <c r="J32" s="134"/>
      <c r="K32" s="134"/>
      <c r="L32" s="136">
        <f>SUM(L33:L37)</f>
        <v>0</v>
      </c>
      <c r="M32" s="136">
        <f>SUM(M33:M37)</f>
        <v>0</v>
      </c>
      <c r="N32" s="136">
        <f>SUM(N33:N37)</f>
        <v>0</v>
      </c>
      <c r="O32" s="134"/>
      <c r="P32" s="134"/>
      <c r="Q32" s="134"/>
      <c r="R32" s="134"/>
      <c r="S32" s="136">
        <f>SUM(S33:S37)</f>
        <v>0</v>
      </c>
      <c r="T32" s="136">
        <f>SUM(T33:T37)</f>
        <v>0</v>
      </c>
      <c r="U32" s="136">
        <f>SUM(U33:U37)</f>
        <v>0.59440150999999997</v>
      </c>
      <c r="V32" s="134"/>
      <c r="W32" s="134"/>
      <c r="X32" s="134"/>
      <c r="Y32" s="134"/>
      <c r="Z32" s="136">
        <f>SUM(Z33:Z37)</f>
        <v>0.59440150999999997</v>
      </c>
      <c r="AA32" s="136">
        <f>SUM(AA33:AA37)</f>
        <v>0</v>
      </c>
      <c r="AB32" s="136">
        <f>SUM(AB33:AB37)</f>
        <v>0</v>
      </c>
      <c r="AC32" s="134"/>
      <c r="AD32" s="134"/>
      <c r="AE32" s="134"/>
      <c r="AF32" s="134"/>
      <c r="AG32" s="136">
        <f>SUM(AG33:AG37)</f>
        <v>0</v>
      </c>
      <c r="AH32" s="136">
        <f>SUM(AH33:AH37)</f>
        <v>0</v>
      </c>
      <c r="AI32" s="136">
        <f>SUM(AI33:AI37)</f>
        <v>0.47865372360000014</v>
      </c>
      <c r="AJ32" s="134"/>
      <c r="AK32" s="134"/>
      <c r="AL32" s="134"/>
      <c r="AM32" s="134"/>
      <c r="AN32" s="136">
        <f>SUM(AN33:AN37)</f>
        <v>0.47865372360000014</v>
      </c>
      <c r="AO32" s="136">
        <f>SUM(AO33:AO37)</f>
        <v>0</v>
      </c>
      <c r="AP32" s="136">
        <f>SUM(AP33:AP37)</f>
        <v>0</v>
      </c>
      <c r="AQ32" s="134"/>
      <c r="AR32" s="134"/>
      <c r="AS32" s="134"/>
      <c r="AT32" s="134"/>
      <c r="AU32" s="136">
        <f>SUM(AU33:AU37)</f>
        <v>0</v>
      </c>
      <c r="AV32" s="136">
        <f>SUM(AV33:AV37)</f>
        <v>0</v>
      </c>
      <c r="AW32" s="136">
        <f>SUM(AW33:AW37)</f>
        <v>1.0730552336000001</v>
      </c>
      <c r="AX32" s="134"/>
      <c r="AY32" s="134"/>
      <c r="AZ32" s="134"/>
      <c r="BA32" s="134"/>
      <c r="BB32" s="136">
        <f>SUM(BB33:BB37)</f>
        <v>1.0730552336000001</v>
      </c>
    </row>
    <row r="33" spans="1:59" s="35" customFormat="1" outlineLevel="1" x14ac:dyDescent="0.25">
      <c r="A33" s="129" t="str">
        <f>'Приложение 1'!A31</f>
        <v>3.1.</v>
      </c>
      <c r="B33" s="130" t="str">
        <f>'Приложение 1'!B31</f>
        <v>Информационно-платежный терминал</v>
      </c>
      <c r="C33" s="129" t="str">
        <f>'Приложение 1'!C31</f>
        <v>L_CАЭС.01</v>
      </c>
      <c r="D33" s="135">
        <f>'Приложение 2'!I31</f>
        <v>0</v>
      </c>
      <c r="E33" s="135">
        <f>'Приложение 2'!N31</f>
        <v>0.88906565026666673</v>
      </c>
      <c r="F33" s="32"/>
      <c r="G33" s="135">
        <f>'Приложение 2'!W31</f>
        <v>0</v>
      </c>
      <c r="H33" s="32"/>
      <c r="I33" s="32"/>
      <c r="J33" s="32"/>
      <c r="K33" s="32"/>
      <c r="L33" s="135">
        <f t="shared" ref="L33" si="15">G33</f>
        <v>0</v>
      </c>
      <c r="M33" s="32"/>
      <c r="N33" s="135">
        <f>'Приложение 2'!X31</f>
        <v>0</v>
      </c>
      <c r="O33" s="32"/>
      <c r="P33" s="32"/>
      <c r="Q33" s="32"/>
      <c r="R33" s="32"/>
      <c r="S33" s="135">
        <f t="shared" ref="S33" si="16">N33</f>
        <v>0</v>
      </c>
      <c r="T33" s="32"/>
      <c r="U33" s="135">
        <f>'Приложение 2'!Y31</f>
        <v>0.41041192666666665</v>
      </c>
      <c r="V33" s="32"/>
      <c r="W33" s="32"/>
      <c r="X33" s="32"/>
      <c r="Y33" s="32"/>
      <c r="Z33" s="135">
        <f t="shared" ref="Z33:Z34" si="17">U33</f>
        <v>0.41041192666666665</v>
      </c>
      <c r="AA33" s="32"/>
      <c r="AB33" s="135">
        <f>'Приложение 2'!Z31</f>
        <v>0</v>
      </c>
      <c r="AC33" s="32"/>
      <c r="AD33" s="32"/>
      <c r="AE33" s="32"/>
      <c r="AF33" s="32"/>
      <c r="AG33" s="135">
        <f t="shared" ref="AG33" si="18">AB33</f>
        <v>0</v>
      </c>
      <c r="AH33" s="32"/>
      <c r="AI33" s="135">
        <f>'Приложение 2'!AA31</f>
        <v>0.47865372360000014</v>
      </c>
      <c r="AJ33" s="32"/>
      <c r="AK33" s="32"/>
      <c r="AL33" s="32"/>
      <c r="AM33" s="32"/>
      <c r="AN33" s="135">
        <f t="shared" ref="AN33:AN34" si="19">AI33</f>
        <v>0.47865372360000014</v>
      </c>
      <c r="AO33" s="135">
        <f t="shared" ref="AO33:AP34" si="20">AA33+M33+F33</f>
        <v>0</v>
      </c>
      <c r="AP33" s="135">
        <f t="shared" si="20"/>
        <v>0</v>
      </c>
      <c r="AQ33" s="32"/>
      <c r="AR33" s="32"/>
      <c r="AS33" s="32"/>
      <c r="AT33" s="32"/>
      <c r="AU33" s="135">
        <f t="shared" ref="AU33" si="21">AP33</f>
        <v>0</v>
      </c>
      <c r="AV33" s="32"/>
      <c r="AW33" s="135">
        <f t="shared" ref="AW33:AW34" si="22">AI33+U33+G33</f>
        <v>0.88906565026666673</v>
      </c>
      <c r="AX33" s="32"/>
      <c r="AY33" s="32"/>
      <c r="AZ33" s="32"/>
      <c r="BA33" s="32"/>
      <c r="BB33" s="135">
        <f t="shared" ref="BB33:BB34" si="23">AW33</f>
        <v>0.88906565026666673</v>
      </c>
    </row>
    <row r="34" spans="1:59" s="35" customFormat="1" outlineLevel="1" x14ac:dyDescent="0.25">
      <c r="A34" s="129" t="str">
        <f>'Приложение 1'!A32</f>
        <v>3.2.</v>
      </c>
      <c r="B34" s="130" t="str">
        <f>'Приложение 1'!B32</f>
        <v>Робот-тренажер "Гоша"</v>
      </c>
      <c r="C34" s="129" t="str">
        <f>'Приложение 1'!C32</f>
        <v>L_CАЭС.02</v>
      </c>
      <c r="D34" s="135">
        <f>'Приложение 2'!I32</f>
        <v>0</v>
      </c>
      <c r="E34" s="135">
        <f>'Приложение 2'!N32</f>
        <v>0.18398958333333332</v>
      </c>
      <c r="F34" s="32"/>
      <c r="G34" s="135">
        <f>'Приложение 2'!W32</f>
        <v>0</v>
      </c>
      <c r="H34" s="32"/>
      <c r="I34" s="32"/>
      <c r="J34" s="32"/>
      <c r="K34" s="32"/>
      <c r="L34" s="135">
        <f t="shared" ref="L34" si="24">G34</f>
        <v>0</v>
      </c>
      <c r="M34" s="32"/>
      <c r="N34" s="135">
        <f>'Приложение 2'!X32</f>
        <v>0</v>
      </c>
      <c r="O34" s="32"/>
      <c r="P34" s="32"/>
      <c r="Q34" s="32"/>
      <c r="R34" s="32"/>
      <c r="S34" s="135">
        <f t="shared" ref="S34" si="25">N34</f>
        <v>0</v>
      </c>
      <c r="T34" s="32"/>
      <c r="U34" s="135">
        <f>'Приложение 2'!Y32</f>
        <v>0.18398958333333332</v>
      </c>
      <c r="V34" s="32"/>
      <c r="W34" s="32"/>
      <c r="X34" s="32"/>
      <c r="Y34" s="32"/>
      <c r="Z34" s="135">
        <f t="shared" si="17"/>
        <v>0.18398958333333332</v>
      </c>
      <c r="AA34" s="32"/>
      <c r="AB34" s="135">
        <f>'Приложение 2'!Z32</f>
        <v>0</v>
      </c>
      <c r="AC34" s="32"/>
      <c r="AD34" s="32"/>
      <c r="AE34" s="32"/>
      <c r="AF34" s="32"/>
      <c r="AG34" s="135">
        <f t="shared" ref="AG34" si="26">AB34</f>
        <v>0</v>
      </c>
      <c r="AH34" s="32"/>
      <c r="AI34" s="135">
        <f>'Приложение 2'!AA32</f>
        <v>0</v>
      </c>
      <c r="AJ34" s="32"/>
      <c r="AK34" s="32"/>
      <c r="AL34" s="32"/>
      <c r="AM34" s="32"/>
      <c r="AN34" s="135">
        <f t="shared" si="19"/>
        <v>0</v>
      </c>
      <c r="AO34" s="135">
        <f t="shared" si="20"/>
        <v>0</v>
      </c>
      <c r="AP34" s="135">
        <f t="shared" si="20"/>
        <v>0</v>
      </c>
      <c r="AQ34" s="32"/>
      <c r="AR34" s="32"/>
      <c r="AS34" s="32"/>
      <c r="AT34" s="32"/>
      <c r="AU34" s="135">
        <f t="shared" ref="AU34" si="27">AP34</f>
        <v>0</v>
      </c>
      <c r="AV34" s="32"/>
      <c r="AW34" s="135">
        <f t="shared" si="22"/>
        <v>0.18398958333333332</v>
      </c>
      <c r="AX34" s="32"/>
      <c r="AY34" s="32"/>
      <c r="AZ34" s="32"/>
      <c r="BA34" s="32"/>
      <c r="BB34" s="135">
        <f t="shared" si="23"/>
        <v>0.18398958333333332</v>
      </c>
    </row>
    <row r="35" spans="1:59" s="35" customFormat="1" hidden="1" outlineLevel="1" x14ac:dyDescent="0.25">
      <c r="A35" s="129">
        <f>'Приложение 1'!A33</f>
        <v>0</v>
      </c>
      <c r="B35" s="130">
        <f>'Приложение 1'!B33</f>
        <v>0</v>
      </c>
      <c r="C35" s="129">
        <f>'Приложение 1'!C33</f>
        <v>0</v>
      </c>
      <c r="D35" s="135">
        <f>'Приложение 2'!I33</f>
        <v>0</v>
      </c>
      <c r="E35" s="135">
        <f>'Приложение 2'!N33</f>
        <v>0</v>
      </c>
      <c r="F35" s="32"/>
      <c r="G35" s="135">
        <f>'Приложение 2'!W33</f>
        <v>0</v>
      </c>
      <c r="H35" s="32"/>
      <c r="I35" s="32"/>
      <c r="J35" s="32"/>
      <c r="K35" s="32"/>
      <c r="L35" s="135">
        <f t="shared" ref="L35:L36" si="28">G35</f>
        <v>0</v>
      </c>
      <c r="M35" s="32"/>
      <c r="N35" s="135">
        <f>'Приложение 2'!X33</f>
        <v>0</v>
      </c>
      <c r="O35" s="32"/>
      <c r="P35" s="32"/>
      <c r="Q35" s="32"/>
      <c r="R35" s="32"/>
      <c r="S35" s="135">
        <f t="shared" ref="S35:S36" si="29">N35</f>
        <v>0</v>
      </c>
      <c r="T35" s="32"/>
      <c r="U35" s="135">
        <f>'Приложение 2'!Y33</f>
        <v>0</v>
      </c>
      <c r="V35" s="32"/>
      <c r="W35" s="32"/>
      <c r="X35" s="32"/>
      <c r="Y35" s="32"/>
      <c r="Z35" s="135">
        <f t="shared" ref="Z35:Z36" si="30">U35</f>
        <v>0</v>
      </c>
      <c r="AA35" s="32"/>
      <c r="AB35" s="135">
        <f>'Приложение 2'!Z33</f>
        <v>0</v>
      </c>
      <c r="AC35" s="32"/>
      <c r="AD35" s="32"/>
      <c r="AE35" s="32"/>
      <c r="AF35" s="32"/>
      <c r="AG35" s="135">
        <f t="shared" ref="AG35:AG36" si="31">AB35</f>
        <v>0</v>
      </c>
      <c r="AH35" s="32"/>
      <c r="AI35" s="135">
        <f>'Приложение 2'!AA33</f>
        <v>0</v>
      </c>
      <c r="AJ35" s="32"/>
      <c r="AK35" s="32"/>
      <c r="AL35" s="32"/>
      <c r="AM35" s="32"/>
      <c r="AN35" s="135">
        <f t="shared" ref="AN35:AN36" si="32">AI35</f>
        <v>0</v>
      </c>
      <c r="AO35" s="135">
        <f t="shared" ref="AO35:AO36" si="33">AA35+M35+F35</f>
        <v>0</v>
      </c>
      <c r="AP35" s="135">
        <f t="shared" ref="AP35:AP36" si="34">AB35+N35+G35</f>
        <v>0</v>
      </c>
      <c r="AQ35" s="32"/>
      <c r="AR35" s="32"/>
      <c r="AS35" s="32"/>
      <c r="AT35" s="32"/>
      <c r="AU35" s="135">
        <f t="shared" ref="AU35:AU36" si="35">AP35</f>
        <v>0</v>
      </c>
      <c r="AV35" s="32"/>
      <c r="AW35" s="135">
        <f t="shared" ref="AW35:AW36" si="36">AI35+U35+G35</f>
        <v>0</v>
      </c>
      <c r="AX35" s="32"/>
      <c r="AY35" s="32"/>
      <c r="AZ35" s="32"/>
      <c r="BA35" s="32"/>
      <c r="BB35" s="135">
        <f t="shared" ref="BB35:BB36" si="37">AW35</f>
        <v>0</v>
      </c>
    </row>
    <row r="36" spans="1:59" s="35" customFormat="1" hidden="1" outlineLevel="1" x14ac:dyDescent="0.25">
      <c r="A36" s="129">
        <f>'Приложение 1'!A34</f>
        <v>0</v>
      </c>
      <c r="B36" s="130">
        <f>'Приложение 1'!B34</f>
        <v>0</v>
      </c>
      <c r="C36" s="129">
        <f>'Приложение 1'!C34</f>
        <v>0</v>
      </c>
      <c r="D36" s="135">
        <f>'Приложение 2'!I34</f>
        <v>0</v>
      </c>
      <c r="E36" s="135">
        <f>'Приложение 2'!N34</f>
        <v>0</v>
      </c>
      <c r="F36" s="32"/>
      <c r="G36" s="135">
        <f>'Приложение 2'!W34</f>
        <v>0</v>
      </c>
      <c r="H36" s="32"/>
      <c r="I36" s="32"/>
      <c r="J36" s="32"/>
      <c r="K36" s="32"/>
      <c r="L36" s="135">
        <f t="shared" si="28"/>
        <v>0</v>
      </c>
      <c r="M36" s="32"/>
      <c r="N36" s="135">
        <f>'Приложение 2'!X34</f>
        <v>0</v>
      </c>
      <c r="O36" s="32"/>
      <c r="P36" s="32"/>
      <c r="Q36" s="32"/>
      <c r="R36" s="32"/>
      <c r="S36" s="135">
        <f t="shared" si="29"/>
        <v>0</v>
      </c>
      <c r="T36" s="32"/>
      <c r="U36" s="135">
        <f>'Приложение 2'!Y34</f>
        <v>0</v>
      </c>
      <c r="V36" s="32"/>
      <c r="W36" s="32"/>
      <c r="X36" s="32"/>
      <c r="Y36" s="32"/>
      <c r="Z36" s="135">
        <f t="shared" si="30"/>
        <v>0</v>
      </c>
      <c r="AA36" s="32"/>
      <c r="AB36" s="135">
        <f>'Приложение 2'!Z34</f>
        <v>0</v>
      </c>
      <c r="AC36" s="32"/>
      <c r="AD36" s="32"/>
      <c r="AE36" s="32"/>
      <c r="AF36" s="32"/>
      <c r="AG36" s="135">
        <f t="shared" si="31"/>
        <v>0</v>
      </c>
      <c r="AH36" s="32"/>
      <c r="AI36" s="135">
        <f>'Приложение 2'!AA34</f>
        <v>0</v>
      </c>
      <c r="AJ36" s="32"/>
      <c r="AK36" s="32"/>
      <c r="AL36" s="32"/>
      <c r="AM36" s="32"/>
      <c r="AN36" s="135">
        <f t="shared" si="32"/>
        <v>0</v>
      </c>
      <c r="AO36" s="135">
        <f t="shared" si="33"/>
        <v>0</v>
      </c>
      <c r="AP36" s="135">
        <f t="shared" si="34"/>
        <v>0</v>
      </c>
      <c r="AQ36" s="32"/>
      <c r="AR36" s="32"/>
      <c r="AS36" s="32"/>
      <c r="AT36" s="32"/>
      <c r="AU36" s="135">
        <f t="shared" si="35"/>
        <v>0</v>
      </c>
      <c r="AV36" s="32"/>
      <c r="AW36" s="135">
        <f t="shared" si="36"/>
        <v>0</v>
      </c>
      <c r="AX36" s="32"/>
      <c r="AY36" s="32"/>
      <c r="AZ36" s="32"/>
      <c r="BA36" s="32"/>
      <c r="BB36" s="135">
        <f t="shared" si="37"/>
        <v>0</v>
      </c>
    </row>
    <row r="37" spans="1:59" s="35" customFormat="1" ht="9.75" customHeight="1" outlineLevel="1" x14ac:dyDescent="0.25">
      <c r="A37" s="129"/>
      <c r="B37" s="130"/>
      <c r="C37" s="129"/>
      <c r="D37" s="118"/>
      <c r="E37" s="186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</row>
    <row r="38" spans="1:59" s="128" customFormat="1" x14ac:dyDescent="0.25">
      <c r="A38" s="131"/>
      <c r="B38" s="132" t="str">
        <f>'Приложение 1'!B35</f>
        <v>ИТОГО</v>
      </c>
      <c r="C38" s="133"/>
      <c r="D38" s="136">
        <f>D16+D29+D32</f>
        <v>589.20816609126052</v>
      </c>
      <c r="E38" s="136">
        <f>E16+E29+E32</f>
        <v>358.01927039306202</v>
      </c>
      <c r="F38" s="136">
        <f>F16+F29+F32</f>
        <v>0</v>
      </c>
      <c r="G38" s="136">
        <f>G16+G29+G32</f>
        <v>11.937189040636801</v>
      </c>
      <c r="H38" s="134"/>
      <c r="I38" s="134"/>
      <c r="J38" s="134"/>
      <c r="K38" s="134"/>
      <c r="L38" s="136">
        <f>L16+L29+L32</f>
        <v>11.937189040636801</v>
      </c>
      <c r="M38" s="136">
        <f>M16+M29+M32</f>
        <v>0</v>
      </c>
      <c r="N38" s="136">
        <f>N16+N29+N32</f>
        <v>281.5461629439676</v>
      </c>
      <c r="O38" s="134"/>
      <c r="P38" s="134"/>
      <c r="Q38" s="134"/>
      <c r="R38" s="134"/>
      <c r="S38" s="136">
        <f>S16+S29+S32</f>
        <v>281.5461629439676</v>
      </c>
      <c r="T38" s="136">
        <f>T16+T29+T32</f>
        <v>0</v>
      </c>
      <c r="U38" s="136">
        <f>U16+U29+U32</f>
        <v>151.01132652860304</v>
      </c>
      <c r="V38" s="134"/>
      <c r="W38" s="134"/>
      <c r="X38" s="134"/>
      <c r="Y38" s="134"/>
      <c r="Z38" s="136">
        <f>Z16+Z29+Z32</f>
        <v>151.01132652860304</v>
      </c>
      <c r="AA38" s="136">
        <f>AA16+AA29+AA32</f>
        <v>0</v>
      </c>
      <c r="AB38" s="136">
        <f>AB16+AB29+AB32</f>
        <v>295.72481410665608</v>
      </c>
      <c r="AC38" s="134"/>
      <c r="AD38" s="134"/>
      <c r="AE38" s="134"/>
      <c r="AF38" s="134"/>
      <c r="AG38" s="136">
        <f>AG16+AG29+AG32</f>
        <v>295.72481410665608</v>
      </c>
      <c r="AH38" s="136">
        <f>AH16+AH29+AH32</f>
        <v>0</v>
      </c>
      <c r="AI38" s="136">
        <f>AI16+AI29+AI32</f>
        <v>195.07075482382223</v>
      </c>
      <c r="AJ38" s="134"/>
      <c r="AK38" s="134"/>
      <c r="AL38" s="134"/>
      <c r="AM38" s="134"/>
      <c r="AN38" s="136">
        <f>AN16+AN29+AN32</f>
        <v>195.07075482382223</v>
      </c>
      <c r="AO38" s="136">
        <f>AO16+AO29+AO32</f>
        <v>0</v>
      </c>
      <c r="AP38" s="136">
        <f>AP16+AP29+AP32</f>
        <v>589.20816609126052</v>
      </c>
      <c r="AQ38" s="134"/>
      <c r="AR38" s="134"/>
      <c r="AS38" s="134"/>
      <c r="AT38" s="134"/>
      <c r="AU38" s="136">
        <f>AU16+AU29+AU32</f>
        <v>589.20816609126052</v>
      </c>
      <c r="AV38" s="136">
        <f>AV16+AV29+AV32</f>
        <v>0</v>
      </c>
      <c r="AW38" s="136">
        <f>AW16+AW29+AW32</f>
        <v>358.01927039306207</v>
      </c>
      <c r="AX38" s="134"/>
      <c r="AY38" s="134"/>
      <c r="AZ38" s="134"/>
      <c r="BA38" s="134"/>
      <c r="BB38" s="136">
        <f>BB16+BB29+BB32</f>
        <v>358.01927039306207</v>
      </c>
    </row>
    <row r="39" spans="1:59" s="35" customFormat="1" x14ac:dyDescent="0.2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</row>
    <row r="40" spans="1:59" s="35" customFormat="1" ht="19.5" hidden="1" customHeight="1" outlineLevel="1" x14ac:dyDescent="0.25">
      <c r="A40" s="210" t="s">
        <v>158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ht="19.5" hidden="1" customHeight="1" outlineLevel="1" x14ac:dyDescent="0.25">
      <c r="A41" s="210" t="s">
        <v>156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s="35" customFormat="1" ht="55.5" hidden="1" customHeight="1" outlineLevel="1" x14ac:dyDescent="0.25">
      <c r="A42" s="230" t="s">
        <v>195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s="35" customFormat="1" ht="55.5" hidden="1" customHeight="1" outlineLevel="1" x14ac:dyDescent="0.25">
      <c r="A43" s="219" t="s">
        <v>194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1"/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ht="38.25" hidden="1" customHeight="1" outlineLevel="1" x14ac:dyDescent="0.25">
      <c r="A44" s="209" t="s">
        <v>191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</row>
    <row r="45" spans="1:59" ht="20.25" hidden="1" customHeight="1" outlineLevel="1" x14ac:dyDescent="0.25">
      <c r="A45" s="209" t="s">
        <v>144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</row>
    <row r="46" spans="1:59" ht="19.5" hidden="1" customHeight="1" outlineLevel="1" x14ac:dyDescent="0.25">
      <c r="A46" s="209" t="s">
        <v>188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</row>
    <row r="47" spans="1:59" ht="20.25" hidden="1" customHeight="1" outlineLevel="1" x14ac:dyDescent="0.25">
      <c r="A47" s="209" t="s">
        <v>145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</row>
    <row r="48" spans="1:59" ht="46.5" hidden="1" customHeight="1" outlineLevel="1" x14ac:dyDescent="0.25">
      <c r="A48" s="230" t="s">
        <v>192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2:42" collapsed="1" x14ac:dyDescent="0.25"/>
    <row r="50" spans="2:42" hidden="1" outlineLevel="1" x14ac:dyDescent="0.25">
      <c r="B50" s="28" t="s">
        <v>248</v>
      </c>
      <c r="AP50" s="28" t="s">
        <v>243</v>
      </c>
    </row>
    <row r="51" spans="2:42" hidden="1" outlineLevel="1" x14ac:dyDescent="0.25">
      <c r="B51" s="28" t="s">
        <v>242</v>
      </c>
    </row>
    <row r="52" spans="2:42" collapsed="1" x14ac:dyDescent="0.25"/>
  </sheetData>
  <mergeCells count="39"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  <mergeCell ref="A42:AU42"/>
    <mergeCell ref="A43:AU43"/>
    <mergeCell ref="A48:AU48"/>
    <mergeCell ref="A44:AU44"/>
    <mergeCell ref="A45:AU45"/>
    <mergeCell ref="A46:AU46"/>
    <mergeCell ref="A47:AU47"/>
    <mergeCell ref="A40:AU40"/>
    <mergeCell ref="A41:AU41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</mergeCells>
  <pageMargins left="0.39370078740157483" right="0.23622047244094491" top="0.39370078740157483" bottom="0.31496062992125984" header="0.23622047244094491" footer="0.15748031496062992"/>
  <pageSetup paperSize="8" scale="84" fitToWidth="2" orientation="landscape" r:id="rId1"/>
  <headerFooter differentFirst="1">
    <oddHeader>&amp;C&amp;P</oddHeader>
  </headerFooter>
  <rowBreaks count="1" manualBreakCount="1">
    <brk id="51" max="31" man="1"/>
  </rowBreaks>
  <colBreaks count="2" manualBreakCount="2">
    <brk id="19" max="50" man="1"/>
    <brk id="4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topLeftCell="A4" zoomScale="70" zoomScaleNormal="70" workbookViewId="0">
      <selection activeCell="C61" sqref="C61"/>
    </sheetView>
  </sheetViews>
  <sheetFormatPr defaultRowHeight="15.75" outlineLevelRow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73" customWidth="1"/>
    <col min="17" max="17" width="9.625" style="173" customWidth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73" customWidth="1"/>
    <col min="38" max="38" width="10.125" style="173" customWidth="1"/>
    <col min="39" max="40" width="5" style="113" bestFit="1" customWidth="1"/>
    <col min="41" max="42" width="6" style="113" customWidth="1"/>
    <col min="43" max="44" width="5" style="113" bestFit="1" customWidth="1"/>
    <col min="45" max="45" width="9.375" style="113" customWidth="1"/>
    <col min="46" max="51" width="5.5" style="173" customWidth="1"/>
    <col min="52" max="52" width="7.5" style="173" customWidth="1"/>
    <col min="53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51" customWidth="1"/>
    <col min="61" max="61" width="5" style="28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22.5" x14ac:dyDescent="0.25">
      <c r="A1" s="59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56"/>
      <c r="BB1" s="56"/>
      <c r="BC1" s="56"/>
      <c r="BD1" s="56"/>
      <c r="BG1" s="49" t="s">
        <v>155</v>
      </c>
    </row>
    <row r="2" spans="1:66" ht="22.5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50" t="s">
        <v>157</v>
      </c>
    </row>
    <row r="3" spans="1:66" ht="18.75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50"/>
    </row>
    <row r="4" spans="1:66" x14ac:dyDescent="0.25">
      <c r="A4" s="220" t="s">
        <v>249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174"/>
      <c r="AG4" s="174"/>
      <c r="AH4" s="174"/>
      <c r="AI4" s="174"/>
      <c r="AJ4" s="174"/>
      <c r="AK4" s="174"/>
      <c r="AL4" s="174"/>
      <c r="AM4" s="120"/>
      <c r="AN4" s="120"/>
      <c r="AO4" s="120"/>
      <c r="AP4" s="120"/>
      <c r="AQ4" s="120"/>
      <c r="AR4" s="120"/>
      <c r="AS4" s="120"/>
      <c r="AT4" s="174"/>
      <c r="AU4" s="174"/>
      <c r="AV4" s="174"/>
      <c r="AW4" s="174"/>
      <c r="AX4" s="174"/>
      <c r="AY4" s="174"/>
      <c r="AZ4" s="174"/>
      <c r="BA4" s="44"/>
      <c r="BB4" s="44"/>
      <c r="BC4" s="44"/>
      <c r="BD4" s="44"/>
      <c r="BE4" s="44"/>
      <c r="BF4" s="44"/>
      <c r="BG4" s="44"/>
    </row>
    <row r="5" spans="1:66" x14ac:dyDescent="0.25">
      <c r="A5" s="221" t="s">
        <v>250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175"/>
      <c r="AG5" s="175"/>
      <c r="AH5" s="175"/>
      <c r="AI5" s="175"/>
      <c r="AJ5" s="175"/>
      <c r="AK5" s="175"/>
      <c r="AL5" s="175"/>
      <c r="AM5" s="121"/>
      <c r="AN5" s="121"/>
      <c r="AO5" s="121"/>
      <c r="AP5" s="121"/>
      <c r="AQ5" s="121"/>
      <c r="AR5" s="121"/>
      <c r="AS5" s="121"/>
      <c r="AT5" s="175"/>
      <c r="AU5" s="175"/>
      <c r="AV5" s="175"/>
      <c r="AW5" s="175"/>
      <c r="AX5" s="175"/>
      <c r="AY5" s="175"/>
      <c r="AZ5" s="175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59"/>
      <c r="B6" s="43"/>
      <c r="C6" s="4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2"/>
      <c r="BB6" s="62"/>
      <c r="BC6" s="62"/>
      <c r="BD6" s="62"/>
      <c r="BE6" s="62"/>
      <c r="BF6" s="62"/>
      <c r="BG6" s="62"/>
      <c r="BH6" s="151"/>
      <c r="BI6" s="28"/>
    </row>
    <row r="7" spans="1:66" ht="18.75" x14ac:dyDescent="0.25">
      <c r="A7" s="201" t="s">
        <v>251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169"/>
      <c r="AG7" s="169"/>
      <c r="AH7" s="169"/>
      <c r="AI7" s="169"/>
      <c r="AJ7" s="169"/>
      <c r="AK7" s="169"/>
      <c r="AL7" s="169"/>
      <c r="AM7" s="114"/>
      <c r="AN7" s="114"/>
      <c r="AO7" s="114"/>
      <c r="AP7" s="114"/>
      <c r="AQ7" s="114"/>
      <c r="AR7" s="114"/>
      <c r="AS7" s="114"/>
      <c r="AT7" s="169"/>
      <c r="AU7" s="169"/>
      <c r="AV7" s="169"/>
      <c r="AW7" s="169"/>
      <c r="AX7" s="169"/>
      <c r="AY7" s="169"/>
      <c r="AZ7" s="169"/>
      <c r="BA7" s="63"/>
      <c r="BB7" s="63"/>
      <c r="BC7" s="63"/>
      <c r="BD7" s="63"/>
      <c r="BE7" s="63"/>
      <c r="BF7" s="63"/>
      <c r="BG7" s="63"/>
      <c r="BH7" s="51"/>
    </row>
    <row r="8" spans="1:66" x14ac:dyDescent="0.25">
      <c r="A8" s="202" t="s">
        <v>252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171"/>
      <c r="AG8" s="171"/>
      <c r="AH8" s="171"/>
      <c r="AI8" s="171"/>
      <c r="AJ8" s="171"/>
      <c r="AK8" s="171"/>
      <c r="AL8" s="171"/>
      <c r="AM8" s="116"/>
      <c r="AN8" s="116"/>
      <c r="AO8" s="116"/>
      <c r="AP8" s="116"/>
      <c r="AQ8" s="116"/>
      <c r="AR8" s="116"/>
      <c r="AS8" s="116"/>
      <c r="AT8" s="171"/>
      <c r="AU8" s="171"/>
      <c r="AV8" s="171"/>
      <c r="AW8" s="171"/>
      <c r="AX8" s="171"/>
      <c r="AY8" s="171"/>
      <c r="AZ8" s="171"/>
      <c r="BA8" s="44"/>
      <c r="BB8" s="44"/>
      <c r="BC8" s="44"/>
      <c r="BD8" s="44"/>
      <c r="BE8" s="44"/>
      <c r="BF8" s="44"/>
      <c r="BG8" s="44"/>
      <c r="BH8" s="52"/>
    </row>
    <row r="9" spans="1:66" ht="8.25" customHeight="1" x14ac:dyDescent="0.25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176"/>
      <c r="AG9" s="176"/>
      <c r="AH9" s="176"/>
      <c r="AI9" s="176"/>
      <c r="AJ9" s="176"/>
      <c r="AK9" s="176"/>
      <c r="AL9" s="176"/>
      <c r="AM9" s="122"/>
      <c r="AN9" s="122"/>
      <c r="AO9" s="122"/>
      <c r="AP9" s="122"/>
      <c r="AQ9" s="122"/>
      <c r="AR9" s="122"/>
      <c r="AS9" s="122"/>
      <c r="AT9" s="176"/>
      <c r="AU9" s="176"/>
      <c r="AV9" s="176"/>
      <c r="AW9" s="176"/>
      <c r="AX9" s="176"/>
      <c r="AY9" s="176"/>
      <c r="AZ9" s="176"/>
      <c r="BA9" s="64"/>
      <c r="BB9" s="64"/>
      <c r="BC9" s="64"/>
      <c r="BD9" s="64"/>
      <c r="BE9" s="64"/>
      <c r="BF9" s="64"/>
      <c r="BG9" s="64"/>
    </row>
    <row r="10" spans="1:66" ht="24.75" customHeight="1" x14ac:dyDescent="0.25">
      <c r="A10" s="232" t="s">
        <v>69</v>
      </c>
      <c r="B10" s="232" t="s">
        <v>18</v>
      </c>
      <c r="C10" s="232" t="s">
        <v>228</v>
      </c>
      <c r="D10" s="212" t="s">
        <v>31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13"/>
      <c r="R10" s="239" t="s">
        <v>306</v>
      </c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</row>
    <row r="11" spans="1:66" ht="21" customHeight="1" x14ac:dyDescent="0.25">
      <c r="A11" s="232"/>
      <c r="B11" s="232"/>
      <c r="C11" s="232"/>
      <c r="D11" s="214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15"/>
      <c r="R11" s="237" t="s">
        <v>204</v>
      </c>
      <c r="S11" s="237"/>
      <c r="T11" s="237"/>
      <c r="U11" s="244"/>
      <c r="V11" s="237"/>
      <c r="W11" s="237"/>
      <c r="X11" s="237"/>
      <c r="Y11" s="237" t="s">
        <v>254</v>
      </c>
      <c r="Z11" s="237"/>
      <c r="AA11" s="237"/>
      <c r="AB11" s="237"/>
      <c r="AC11" s="237"/>
      <c r="AD11" s="237"/>
      <c r="AE11" s="237"/>
      <c r="AF11" s="237" t="s">
        <v>254</v>
      </c>
      <c r="AG11" s="237"/>
      <c r="AH11" s="237"/>
      <c r="AI11" s="237"/>
      <c r="AJ11" s="237"/>
      <c r="AK11" s="237"/>
      <c r="AL11" s="237"/>
      <c r="AM11" s="237" t="s">
        <v>290</v>
      </c>
      <c r="AN11" s="237"/>
      <c r="AO11" s="237"/>
      <c r="AP11" s="237"/>
      <c r="AQ11" s="237"/>
      <c r="AR11" s="237"/>
      <c r="AS11" s="237"/>
      <c r="AT11" s="237" t="s">
        <v>290</v>
      </c>
      <c r="AU11" s="237"/>
      <c r="AV11" s="237"/>
      <c r="AW11" s="237"/>
      <c r="AX11" s="237"/>
      <c r="AY11" s="237"/>
      <c r="AZ11" s="237"/>
      <c r="BA11" s="238" t="s">
        <v>108</v>
      </c>
      <c r="BB11" s="238"/>
      <c r="BC11" s="238"/>
      <c r="BD11" s="238"/>
      <c r="BE11" s="238"/>
      <c r="BF11" s="238"/>
      <c r="BG11" s="238"/>
      <c r="BH11" s="238" t="s">
        <v>108</v>
      </c>
      <c r="BI11" s="238"/>
      <c r="BJ11" s="238"/>
      <c r="BK11" s="238"/>
      <c r="BL11" s="238"/>
      <c r="BM11" s="238"/>
      <c r="BN11" s="238"/>
    </row>
    <row r="12" spans="1:66" ht="24" customHeight="1" x14ac:dyDescent="0.25">
      <c r="A12" s="232"/>
      <c r="B12" s="237"/>
      <c r="C12" s="237"/>
      <c r="D12" s="237" t="s">
        <v>10</v>
      </c>
      <c r="E12" s="237"/>
      <c r="F12" s="237"/>
      <c r="G12" s="237"/>
      <c r="H12" s="237"/>
      <c r="I12" s="237"/>
      <c r="J12" s="237"/>
      <c r="K12" s="237" t="s">
        <v>303</v>
      </c>
      <c r="L12" s="237"/>
      <c r="M12" s="237"/>
      <c r="N12" s="237"/>
      <c r="O12" s="237"/>
      <c r="P12" s="237"/>
      <c r="Q12" s="237"/>
      <c r="R12" s="237" t="s">
        <v>93</v>
      </c>
      <c r="S12" s="237"/>
      <c r="T12" s="237"/>
      <c r="U12" s="237"/>
      <c r="V12" s="237"/>
      <c r="W12" s="237"/>
      <c r="X12" s="237"/>
      <c r="Y12" s="237" t="s">
        <v>93</v>
      </c>
      <c r="Z12" s="237"/>
      <c r="AA12" s="237"/>
      <c r="AB12" s="237"/>
      <c r="AC12" s="237"/>
      <c r="AD12" s="237"/>
      <c r="AE12" s="237"/>
      <c r="AF12" s="237" t="s">
        <v>303</v>
      </c>
      <c r="AG12" s="237"/>
      <c r="AH12" s="237"/>
      <c r="AI12" s="237"/>
      <c r="AJ12" s="237"/>
      <c r="AK12" s="237"/>
      <c r="AL12" s="237"/>
      <c r="AM12" s="237" t="s">
        <v>93</v>
      </c>
      <c r="AN12" s="237"/>
      <c r="AO12" s="237"/>
      <c r="AP12" s="237"/>
      <c r="AQ12" s="237"/>
      <c r="AR12" s="237"/>
      <c r="AS12" s="237"/>
      <c r="AT12" s="237" t="s">
        <v>303</v>
      </c>
      <c r="AU12" s="237"/>
      <c r="AV12" s="237"/>
      <c r="AW12" s="237"/>
      <c r="AX12" s="237"/>
      <c r="AY12" s="237"/>
      <c r="AZ12" s="237"/>
      <c r="BA12" s="237" t="s">
        <v>10</v>
      </c>
      <c r="BB12" s="237"/>
      <c r="BC12" s="237"/>
      <c r="BD12" s="237"/>
      <c r="BE12" s="237"/>
      <c r="BF12" s="237"/>
      <c r="BG12" s="237"/>
      <c r="BH12" s="237" t="s">
        <v>303</v>
      </c>
      <c r="BI12" s="237"/>
      <c r="BJ12" s="237"/>
      <c r="BK12" s="237"/>
      <c r="BL12" s="237"/>
      <c r="BM12" s="237"/>
      <c r="BN12" s="237"/>
    </row>
    <row r="13" spans="1:66" ht="60.75" customHeight="1" x14ac:dyDescent="0.25">
      <c r="A13" s="232"/>
      <c r="B13" s="246"/>
      <c r="C13" s="245"/>
      <c r="D13" s="39" t="s">
        <v>176</v>
      </c>
      <c r="E13" s="39" t="s">
        <v>177</v>
      </c>
      <c r="F13" s="39" t="s">
        <v>178</v>
      </c>
      <c r="G13" s="39" t="s">
        <v>179</v>
      </c>
      <c r="H13" s="39" t="s">
        <v>180</v>
      </c>
      <c r="I13" s="39" t="s">
        <v>181</v>
      </c>
      <c r="J13" s="39" t="s">
        <v>170</v>
      </c>
      <c r="K13" s="172" t="s">
        <v>176</v>
      </c>
      <c r="L13" s="172" t="s">
        <v>177</v>
      </c>
      <c r="M13" s="172" t="s">
        <v>178</v>
      </c>
      <c r="N13" s="172" t="s">
        <v>179</v>
      </c>
      <c r="O13" s="172" t="s">
        <v>180</v>
      </c>
      <c r="P13" s="172" t="s">
        <v>181</v>
      </c>
      <c r="Q13" s="172" t="s">
        <v>170</v>
      </c>
      <c r="R13" s="74" t="s">
        <v>176</v>
      </c>
      <c r="S13" s="74" t="s">
        <v>177</v>
      </c>
      <c r="T13" s="74" t="s">
        <v>178</v>
      </c>
      <c r="U13" s="74" t="s">
        <v>179</v>
      </c>
      <c r="V13" s="74" t="s">
        <v>180</v>
      </c>
      <c r="W13" s="74" t="s">
        <v>181</v>
      </c>
      <c r="X13" s="74" t="s">
        <v>170</v>
      </c>
      <c r="Y13" s="74" t="s">
        <v>176</v>
      </c>
      <c r="Z13" s="74" t="s">
        <v>177</v>
      </c>
      <c r="AA13" s="74" t="s">
        <v>178</v>
      </c>
      <c r="AB13" s="74" t="s">
        <v>179</v>
      </c>
      <c r="AC13" s="74" t="s">
        <v>180</v>
      </c>
      <c r="AD13" s="74" t="s">
        <v>181</v>
      </c>
      <c r="AE13" s="74" t="s">
        <v>170</v>
      </c>
      <c r="AF13" s="172" t="s">
        <v>176</v>
      </c>
      <c r="AG13" s="172" t="s">
        <v>177</v>
      </c>
      <c r="AH13" s="172" t="s">
        <v>178</v>
      </c>
      <c r="AI13" s="172" t="s">
        <v>179</v>
      </c>
      <c r="AJ13" s="172" t="s">
        <v>180</v>
      </c>
      <c r="AK13" s="172" t="s">
        <v>181</v>
      </c>
      <c r="AL13" s="172" t="s">
        <v>170</v>
      </c>
      <c r="AM13" s="117" t="s">
        <v>176</v>
      </c>
      <c r="AN13" s="117" t="s">
        <v>177</v>
      </c>
      <c r="AO13" s="117" t="s">
        <v>178</v>
      </c>
      <c r="AP13" s="117" t="s">
        <v>179</v>
      </c>
      <c r="AQ13" s="117" t="s">
        <v>180</v>
      </c>
      <c r="AR13" s="117" t="s">
        <v>181</v>
      </c>
      <c r="AS13" s="117" t="s">
        <v>170</v>
      </c>
      <c r="AT13" s="172" t="s">
        <v>176</v>
      </c>
      <c r="AU13" s="172" t="s">
        <v>177</v>
      </c>
      <c r="AV13" s="172" t="s">
        <v>178</v>
      </c>
      <c r="AW13" s="172" t="s">
        <v>179</v>
      </c>
      <c r="AX13" s="172" t="s">
        <v>180</v>
      </c>
      <c r="AY13" s="172" t="s">
        <v>181</v>
      </c>
      <c r="AZ13" s="172" t="s">
        <v>170</v>
      </c>
      <c r="BA13" s="74" t="s">
        <v>176</v>
      </c>
      <c r="BB13" s="74" t="s">
        <v>177</v>
      </c>
      <c r="BC13" s="74" t="s">
        <v>178</v>
      </c>
      <c r="BD13" s="74" t="s">
        <v>179</v>
      </c>
      <c r="BE13" s="74" t="s">
        <v>180</v>
      </c>
      <c r="BF13" s="74" t="s">
        <v>181</v>
      </c>
      <c r="BG13" s="74" t="s">
        <v>170</v>
      </c>
      <c r="BH13" s="172" t="s">
        <v>176</v>
      </c>
      <c r="BI13" s="172" t="s">
        <v>177</v>
      </c>
      <c r="BJ13" s="172" t="s">
        <v>178</v>
      </c>
      <c r="BK13" s="172" t="s">
        <v>179</v>
      </c>
      <c r="BL13" s="172" t="s">
        <v>180</v>
      </c>
      <c r="BM13" s="172" t="s">
        <v>181</v>
      </c>
      <c r="BN13" s="172" t="s">
        <v>170</v>
      </c>
    </row>
    <row r="14" spans="1:66" s="35" customFormat="1" x14ac:dyDescent="0.25">
      <c r="A14" s="115">
        <v>1</v>
      </c>
      <c r="B14" s="115">
        <f>A14+1</f>
        <v>2</v>
      </c>
      <c r="C14" s="170">
        <f t="shared" ref="C14:BN14" si="0">B14+1</f>
        <v>3</v>
      </c>
      <c r="D14" s="170">
        <f t="shared" si="0"/>
        <v>4</v>
      </c>
      <c r="E14" s="170">
        <f t="shared" si="0"/>
        <v>5</v>
      </c>
      <c r="F14" s="170">
        <f t="shared" si="0"/>
        <v>6</v>
      </c>
      <c r="G14" s="170">
        <f t="shared" si="0"/>
        <v>7</v>
      </c>
      <c r="H14" s="170">
        <f t="shared" si="0"/>
        <v>8</v>
      </c>
      <c r="I14" s="170">
        <f t="shared" si="0"/>
        <v>9</v>
      </c>
      <c r="J14" s="170">
        <f t="shared" si="0"/>
        <v>10</v>
      </c>
      <c r="K14" s="170">
        <f t="shared" si="0"/>
        <v>11</v>
      </c>
      <c r="L14" s="170">
        <f t="shared" si="0"/>
        <v>12</v>
      </c>
      <c r="M14" s="170">
        <f t="shared" si="0"/>
        <v>13</v>
      </c>
      <c r="N14" s="170">
        <f t="shared" si="0"/>
        <v>14</v>
      </c>
      <c r="O14" s="170">
        <f t="shared" si="0"/>
        <v>15</v>
      </c>
      <c r="P14" s="170">
        <f t="shared" si="0"/>
        <v>16</v>
      </c>
      <c r="Q14" s="170">
        <f t="shared" si="0"/>
        <v>17</v>
      </c>
      <c r="R14" s="170">
        <f t="shared" si="0"/>
        <v>18</v>
      </c>
      <c r="S14" s="170">
        <f t="shared" si="0"/>
        <v>19</v>
      </c>
      <c r="T14" s="170">
        <f t="shared" si="0"/>
        <v>20</v>
      </c>
      <c r="U14" s="170">
        <f t="shared" si="0"/>
        <v>21</v>
      </c>
      <c r="V14" s="170">
        <f t="shared" si="0"/>
        <v>22</v>
      </c>
      <c r="W14" s="170">
        <f t="shared" si="0"/>
        <v>23</v>
      </c>
      <c r="X14" s="170">
        <f t="shared" si="0"/>
        <v>24</v>
      </c>
      <c r="Y14" s="170">
        <f t="shared" si="0"/>
        <v>25</v>
      </c>
      <c r="Z14" s="170">
        <f t="shared" si="0"/>
        <v>26</v>
      </c>
      <c r="AA14" s="170">
        <f t="shared" si="0"/>
        <v>27</v>
      </c>
      <c r="AB14" s="170">
        <f t="shared" si="0"/>
        <v>28</v>
      </c>
      <c r="AC14" s="170">
        <f t="shared" si="0"/>
        <v>29</v>
      </c>
      <c r="AD14" s="170">
        <f t="shared" si="0"/>
        <v>30</v>
      </c>
      <c r="AE14" s="170">
        <f t="shared" si="0"/>
        <v>31</v>
      </c>
      <c r="AF14" s="170">
        <f t="shared" si="0"/>
        <v>32</v>
      </c>
      <c r="AG14" s="170">
        <f t="shared" si="0"/>
        <v>33</v>
      </c>
      <c r="AH14" s="170">
        <f t="shared" si="0"/>
        <v>34</v>
      </c>
      <c r="AI14" s="170">
        <f t="shared" si="0"/>
        <v>35</v>
      </c>
      <c r="AJ14" s="170">
        <f t="shared" si="0"/>
        <v>36</v>
      </c>
      <c r="AK14" s="170">
        <f t="shared" si="0"/>
        <v>37</v>
      </c>
      <c r="AL14" s="170">
        <f t="shared" si="0"/>
        <v>38</v>
      </c>
      <c r="AM14" s="170">
        <f t="shared" si="0"/>
        <v>39</v>
      </c>
      <c r="AN14" s="170">
        <f t="shared" si="0"/>
        <v>40</v>
      </c>
      <c r="AO14" s="170">
        <f t="shared" si="0"/>
        <v>41</v>
      </c>
      <c r="AP14" s="170">
        <f t="shared" si="0"/>
        <v>42</v>
      </c>
      <c r="AQ14" s="170">
        <f t="shared" si="0"/>
        <v>43</v>
      </c>
      <c r="AR14" s="170">
        <f t="shared" si="0"/>
        <v>44</v>
      </c>
      <c r="AS14" s="170">
        <f t="shared" si="0"/>
        <v>45</v>
      </c>
      <c r="AT14" s="170">
        <f t="shared" si="0"/>
        <v>46</v>
      </c>
      <c r="AU14" s="170">
        <f t="shared" si="0"/>
        <v>47</v>
      </c>
      <c r="AV14" s="170">
        <f t="shared" si="0"/>
        <v>48</v>
      </c>
      <c r="AW14" s="170">
        <f t="shared" si="0"/>
        <v>49</v>
      </c>
      <c r="AX14" s="170">
        <f t="shared" si="0"/>
        <v>50</v>
      </c>
      <c r="AY14" s="170">
        <f t="shared" si="0"/>
        <v>51</v>
      </c>
      <c r="AZ14" s="170">
        <f t="shared" si="0"/>
        <v>52</v>
      </c>
      <c r="BA14" s="170">
        <f t="shared" si="0"/>
        <v>53</v>
      </c>
      <c r="BB14" s="170">
        <f t="shared" si="0"/>
        <v>54</v>
      </c>
      <c r="BC14" s="170">
        <f t="shared" si="0"/>
        <v>55</v>
      </c>
      <c r="BD14" s="170">
        <f t="shared" si="0"/>
        <v>56</v>
      </c>
      <c r="BE14" s="170">
        <f t="shared" si="0"/>
        <v>57</v>
      </c>
      <c r="BF14" s="170">
        <f t="shared" si="0"/>
        <v>58</v>
      </c>
      <c r="BG14" s="170">
        <f t="shared" si="0"/>
        <v>59</v>
      </c>
      <c r="BH14" s="170">
        <f t="shared" si="0"/>
        <v>60</v>
      </c>
      <c r="BI14" s="170">
        <f t="shared" si="0"/>
        <v>61</v>
      </c>
      <c r="BJ14" s="170">
        <f t="shared" si="0"/>
        <v>62</v>
      </c>
      <c r="BK14" s="170">
        <f t="shared" si="0"/>
        <v>63</v>
      </c>
      <c r="BL14" s="170">
        <f t="shared" si="0"/>
        <v>64</v>
      </c>
      <c r="BM14" s="170">
        <f t="shared" si="0"/>
        <v>65</v>
      </c>
      <c r="BN14" s="170">
        <f t="shared" si="0"/>
        <v>66</v>
      </c>
    </row>
    <row r="15" spans="1:66" s="128" customFormat="1" x14ac:dyDescent="0.25">
      <c r="A15" s="125">
        <f>'Приложение 1'!A14</f>
        <v>1</v>
      </c>
      <c r="B15" s="126" t="str">
        <f>'Приложение 1'!B14</f>
        <v>Приобретение ИТ-имущества</v>
      </c>
      <c r="C15" s="101"/>
      <c r="D15" s="139"/>
      <c r="E15" s="139"/>
      <c r="F15" s="139"/>
      <c r="G15" s="139"/>
      <c r="H15" s="139"/>
      <c r="I15" s="139"/>
      <c r="J15" s="136">
        <f>SUM(J16:J27)</f>
        <v>11.229963653691437</v>
      </c>
      <c r="K15" s="139"/>
      <c r="L15" s="139"/>
      <c r="M15" s="139"/>
      <c r="N15" s="139"/>
      <c r="O15" s="139"/>
      <c r="P15" s="139"/>
      <c r="Q15" s="136">
        <f>SUM(Q16:Q27)</f>
        <v>11.916840861895398</v>
      </c>
      <c r="R15" s="139"/>
      <c r="S15" s="139"/>
      <c r="T15" s="139"/>
      <c r="U15" s="139"/>
      <c r="V15" s="139"/>
      <c r="W15" s="139"/>
      <c r="X15" s="136">
        <f>SUM(X16:X27)</f>
        <v>0.80054362397013346</v>
      </c>
      <c r="Y15" s="139"/>
      <c r="Z15" s="139"/>
      <c r="AA15" s="139"/>
      <c r="AB15" s="139"/>
      <c r="AC15" s="139"/>
      <c r="AD15" s="139"/>
      <c r="AE15" s="136">
        <f>SUM(AE16:AE27)</f>
        <v>4.9895647516342061</v>
      </c>
      <c r="AF15" s="139"/>
      <c r="AG15" s="139"/>
      <c r="AH15" s="139"/>
      <c r="AI15" s="139"/>
      <c r="AJ15" s="139"/>
      <c r="AK15" s="139"/>
      <c r="AL15" s="136">
        <f>SUM(AL16:AL27)</f>
        <v>4.9929418497030396</v>
      </c>
      <c r="AM15" s="139"/>
      <c r="AN15" s="139"/>
      <c r="AO15" s="139"/>
      <c r="AP15" s="139"/>
      <c r="AQ15" s="139"/>
      <c r="AR15" s="139"/>
      <c r="AS15" s="136">
        <f>SUM(AS16:AS27)</f>
        <v>5.4398552780870961</v>
      </c>
      <c r="AT15" s="139"/>
      <c r="AU15" s="139"/>
      <c r="AV15" s="139"/>
      <c r="AW15" s="139"/>
      <c r="AX15" s="139"/>
      <c r="AY15" s="139"/>
      <c r="AZ15" s="136">
        <f>SUM(AZ16:AZ27)</f>
        <v>6.1233553882222234</v>
      </c>
      <c r="BA15" s="139"/>
      <c r="BB15" s="139"/>
      <c r="BC15" s="139"/>
      <c r="BD15" s="139"/>
      <c r="BE15" s="139"/>
      <c r="BF15" s="139"/>
      <c r="BG15" s="136">
        <f>SUM(BG16:BG27)</f>
        <v>11.229963653691437</v>
      </c>
      <c r="BH15" s="139"/>
      <c r="BI15" s="139"/>
      <c r="BJ15" s="139"/>
      <c r="BK15" s="139"/>
      <c r="BL15" s="139"/>
      <c r="BM15" s="139"/>
      <c r="BN15" s="136">
        <f>SUM(BN16:BN27)</f>
        <v>11.916840861895398</v>
      </c>
    </row>
    <row r="16" spans="1:66" s="35" customFormat="1" ht="23.25" customHeight="1" x14ac:dyDescent="0.25">
      <c r="A16" s="124" t="str">
        <f>'Приложение 1'!A15</f>
        <v>1.1.</v>
      </c>
      <c r="B16" s="65" t="str">
        <f>'Приложение 1'!B15</f>
        <v>Рабочие станции</v>
      </c>
      <c r="C16" s="124" t="str">
        <f>'Приложение 1'!C15</f>
        <v>K_S01</v>
      </c>
      <c r="D16" s="31"/>
      <c r="E16" s="31"/>
      <c r="F16" s="31"/>
      <c r="G16" s="31"/>
      <c r="H16" s="31"/>
      <c r="I16" s="31"/>
      <c r="J16" s="135">
        <f>BG16</f>
        <v>0.80054362397013346</v>
      </c>
      <c r="K16" s="31"/>
      <c r="L16" s="31"/>
      <c r="M16" s="31"/>
      <c r="N16" s="31"/>
      <c r="O16" s="31"/>
      <c r="P16" s="31"/>
      <c r="Q16" s="135">
        <f>BN16</f>
        <v>0.80054362397013346</v>
      </c>
      <c r="R16" s="31"/>
      <c r="S16" s="31"/>
      <c r="T16" s="31"/>
      <c r="U16" s="31"/>
      <c r="V16" s="31"/>
      <c r="W16" s="31"/>
      <c r="X16" s="135">
        <f>'Приложение 1'!Q15/1.2</f>
        <v>0.80054362397013346</v>
      </c>
      <c r="Y16" s="31"/>
      <c r="Z16" s="31"/>
      <c r="AA16" s="31"/>
      <c r="AB16" s="31"/>
      <c r="AC16" s="31"/>
      <c r="AD16" s="31"/>
      <c r="AE16" s="135">
        <f>'Приложение 1'!V15/1.2</f>
        <v>0</v>
      </c>
      <c r="AF16" s="31"/>
      <c r="AG16" s="31"/>
      <c r="AH16" s="31"/>
      <c r="AI16" s="31"/>
      <c r="AJ16" s="31"/>
      <c r="AK16" s="31"/>
      <c r="AL16" s="135">
        <f>'Приложение 1'!AA15/1.2</f>
        <v>0</v>
      </c>
      <c r="AM16" s="31"/>
      <c r="AN16" s="31"/>
      <c r="AO16" s="31"/>
      <c r="AP16" s="31"/>
      <c r="AQ16" s="31"/>
      <c r="AR16" s="31"/>
      <c r="AS16" s="135">
        <f>'Приложение 1'!AF15/1.2</f>
        <v>0</v>
      </c>
      <c r="AT16" s="31"/>
      <c r="AU16" s="31"/>
      <c r="AV16" s="31"/>
      <c r="AW16" s="31"/>
      <c r="AX16" s="31"/>
      <c r="AY16" s="31"/>
      <c r="AZ16" s="135">
        <f>'Приложение 1'!AK15/1.2</f>
        <v>0</v>
      </c>
      <c r="BA16" s="31"/>
      <c r="BB16" s="31"/>
      <c r="BC16" s="31"/>
      <c r="BD16" s="31"/>
      <c r="BE16" s="31"/>
      <c r="BF16" s="31"/>
      <c r="BG16" s="135">
        <f>AS16+AE16+X16</f>
        <v>0.80054362397013346</v>
      </c>
      <c r="BH16" s="31"/>
      <c r="BI16" s="31"/>
      <c r="BJ16" s="31"/>
      <c r="BK16" s="31"/>
      <c r="BL16" s="31"/>
      <c r="BM16" s="31"/>
      <c r="BN16" s="135">
        <f>AZ16+AL16+X16</f>
        <v>0.80054362397013346</v>
      </c>
    </row>
    <row r="17" spans="1:66" s="35" customFormat="1" ht="30.75" customHeight="1" x14ac:dyDescent="0.25">
      <c r="A17" s="124" t="str">
        <f>'Приложение 1'!A16</f>
        <v>1.2.</v>
      </c>
      <c r="B17" s="158" t="str">
        <f>'Приложение 1'!B16</f>
        <v>Телекоммуникационное и сетевое оборудование (коммутатор Huawei)</v>
      </c>
      <c r="C17" s="124" t="str">
        <f>'Приложение 1'!C16</f>
        <v>K_S02</v>
      </c>
      <c r="D17" s="31"/>
      <c r="E17" s="31"/>
      <c r="F17" s="31"/>
      <c r="G17" s="31"/>
      <c r="H17" s="31"/>
      <c r="I17" s="31"/>
      <c r="J17" s="135">
        <f t="shared" ref="J17:J26" si="1">BG17</f>
        <v>1.1595288994679969</v>
      </c>
      <c r="K17" s="31"/>
      <c r="L17" s="31"/>
      <c r="M17" s="31"/>
      <c r="N17" s="31"/>
      <c r="O17" s="31"/>
      <c r="P17" s="31"/>
      <c r="Q17" s="135">
        <f t="shared" ref="Q17:Q26" si="2">BN17</f>
        <v>1.11906722</v>
      </c>
      <c r="R17" s="31"/>
      <c r="S17" s="31"/>
      <c r="T17" s="31"/>
      <c r="U17" s="31"/>
      <c r="V17" s="31"/>
      <c r="W17" s="31"/>
      <c r="X17" s="135">
        <f>'Приложение 1'!Q16/1.2</f>
        <v>0</v>
      </c>
      <c r="Y17" s="31"/>
      <c r="Z17" s="31"/>
      <c r="AA17" s="31"/>
      <c r="AB17" s="31"/>
      <c r="AC17" s="31"/>
      <c r="AD17" s="31"/>
      <c r="AE17" s="135">
        <f>'Приложение 1'!V16/1.2</f>
        <v>0.87327211834026686</v>
      </c>
      <c r="AF17" s="31"/>
      <c r="AG17" s="31"/>
      <c r="AH17" s="31"/>
      <c r="AI17" s="31"/>
      <c r="AJ17" s="31"/>
      <c r="AK17" s="31"/>
      <c r="AL17" s="135">
        <f>'Приложение 1'!AA16/1.2</f>
        <v>0.84427061999999997</v>
      </c>
      <c r="AM17" s="31"/>
      <c r="AN17" s="31"/>
      <c r="AO17" s="31"/>
      <c r="AP17" s="31"/>
      <c r="AQ17" s="31"/>
      <c r="AR17" s="31"/>
      <c r="AS17" s="135">
        <f>'Приложение 1'!AF16/1.2</f>
        <v>0.28625678112773001</v>
      </c>
      <c r="AT17" s="31"/>
      <c r="AU17" s="31"/>
      <c r="AV17" s="31"/>
      <c r="AW17" s="31"/>
      <c r="AX17" s="31"/>
      <c r="AY17" s="31"/>
      <c r="AZ17" s="135">
        <f>'Приложение 1'!AK16/1.2</f>
        <v>0.2747966</v>
      </c>
      <c r="BA17" s="31"/>
      <c r="BB17" s="31"/>
      <c r="BC17" s="31"/>
      <c r="BD17" s="31"/>
      <c r="BE17" s="31"/>
      <c r="BF17" s="31"/>
      <c r="BG17" s="135">
        <f t="shared" ref="BG17:BG26" si="3">AS17+AE17+X17</f>
        <v>1.1595288994679969</v>
      </c>
      <c r="BH17" s="31"/>
      <c r="BI17" s="31"/>
      <c r="BJ17" s="31"/>
      <c r="BK17" s="31"/>
      <c r="BL17" s="31"/>
      <c r="BM17" s="31"/>
      <c r="BN17" s="135">
        <f t="shared" ref="BN17:BN26" si="4">AZ17+AL17+X17</f>
        <v>1.11906722</v>
      </c>
    </row>
    <row r="18" spans="1:66" s="35" customFormat="1" ht="30.75" customHeight="1" x14ac:dyDescent="0.25">
      <c r="A18" s="124" t="str">
        <f>'Приложение 1'!A17</f>
        <v>1.3.</v>
      </c>
      <c r="B18" s="158" t="str">
        <f>'Приложение 1'!B17</f>
        <v>Телекоммуникационное и сетевое оборудование (маршрутизатор Huawei)</v>
      </c>
      <c r="C18" s="124" t="str">
        <f>'Приложение 1'!C17</f>
        <v>K_S03</v>
      </c>
      <c r="D18" s="31"/>
      <c r="E18" s="31"/>
      <c r="F18" s="31"/>
      <c r="G18" s="31"/>
      <c r="H18" s="31"/>
      <c r="I18" s="31"/>
      <c r="J18" s="135">
        <f t="shared" si="1"/>
        <v>0.80174051201236618</v>
      </c>
      <c r="K18" s="31"/>
      <c r="L18" s="31"/>
      <c r="M18" s="31"/>
      <c r="N18" s="31"/>
      <c r="O18" s="31"/>
      <c r="P18" s="31"/>
      <c r="Q18" s="135">
        <f t="shared" si="2"/>
        <v>0.64291465888888877</v>
      </c>
      <c r="R18" s="31"/>
      <c r="S18" s="31"/>
      <c r="T18" s="31"/>
      <c r="U18" s="31"/>
      <c r="V18" s="31"/>
      <c r="W18" s="31"/>
      <c r="X18" s="135">
        <f>'Приложение 1'!Q17/1.2</f>
        <v>0</v>
      </c>
      <c r="Y18" s="31"/>
      <c r="Z18" s="31"/>
      <c r="AA18" s="31"/>
      <c r="AB18" s="31"/>
      <c r="AC18" s="31"/>
      <c r="AD18" s="31"/>
      <c r="AE18" s="135">
        <f>'Приложение 1'!V17/1.2</f>
        <v>0.56543781158684459</v>
      </c>
      <c r="AF18" s="31"/>
      <c r="AG18" s="31"/>
      <c r="AH18" s="31"/>
      <c r="AI18" s="31"/>
      <c r="AJ18" s="31"/>
      <c r="AK18" s="31"/>
      <c r="AL18" s="135">
        <f>'Приложение 1'!AA17/1.2</f>
        <v>0.43828136999999989</v>
      </c>
      <c r="AM18" s="31"/>
      <c r="AN18" s="31"/>
      <c r="AO18" s="31"/>
      <c r="AP18" s="31"/>
      <c r="AQ18" s="31"/>
      <c r="AR18" s="31"/>
      <c r="AS18" s="135">
        <f>'Приложение 1'!AF17/1.2</f>
        <v>0.23630270042552165</v>
      </c>
      <c r="AT18" s="31"/>
      <c r="AU18" s="31"/>
      <c r="AV18" s="31"/>
      <c r="AW18" s="31"/>
      <c r="AX18" s="31"/>
      <c r="AY18" s="31"/>
      <c r="AZ18" s="135">
        <f>'Приложение 1'!AK17/1.2</f>
        <v>0.2046332888888889</v>
      </c>
      <c r="BA18" s="31"/>
      <c r="BB18" s="31"/>
      <c r="BC18" s="31"/>
      <c r="BD18" s="31"/>
      <c r="BE18" s="31"/>
      <c r="BF18" s="31"/>
      <c r="BG18" s="135">
        <f t="shared" si="3"/>
        <v>0.80174051201236618</v>
      </c>
      <c r="BH18" s="31"/>
      <c r="BI18" s="31"/>
      <c r="BJ18" s="31"/>
      <c r="BK18" s="31"/>
      <c r="BL18" s="31"/>
      <c r="BM18" s="31"/>
      <c r="BN18" s="135">
        <f t="shared" si="4"/>
        <v>0.64291465888888877</v>
      </c>
    </row>
    <row r="19" spans="1:66" s="35" customFormat="1" ht="30.75" customHeight="1" x14ac:dyDescent="0.25">
      <c r="A19" s="124" t="str">
        <f>'Приложение 1'!A18</f>
        <v>1.4.</v>
      </c>
      <c r="B19" s="158" t="str">
        <f>'Приложение 1'!B18</f>
        <v>Серверное оборудование (вычислительный сервер PowerEdge R740xd (или аналог)</v>
      </c>
      <c r="C19" s="124" t="str">
        <f>'Приложение 1'!C18</f>
        <v>K_S04</v>
      </c>
      <c r="D19" s="31"/>
      <c r="E19" s="31"/>
      <c r="F19" s="31"/>
      <c r="G19" s="31"/>
      <c r="H19" s="31"/>
      <c r="I19" s="31"/>
      <c r="J19" s="135">
        <f t="shared" si="1"/>
        <v>1.9536428352341337</v>
      </c>
      <c r="K19" s="31"/>
      <c r="L19" s="31"/>
      <c r="M19" s="31"/>
      <c r="N19" s="31"/>
      <c r="O19" s="31"/>
      <c r="P19" s="31"/>
      <c r="Q19" s="135">
        <f t="shared" si="2"/>
        <v>7.7546631117333344</v>
      </c>
      <c r="R19" s="31"/>
      <c r="S19" s="31"/>
      <c r="T19" s="31"/>
      <c r="U19" s="31"/>
      <c r="V19" s="31"/>
      <c r="W19" s="31"/>
      <c r="X19" s="135">
        <f>'Приложение 1'!Q18/1.2</f>
        <v>0</v>
      </c>
      <c r="Y19" s="31"/>
      <c r="Z19" s="31"/>
      <c r="AA19" s="31"/>
      <c r="AB19" s="31"/>
      <c r="AC19" s="31"/>
      <c r="AD19" s="31"/>
      <c r="AE19" s="135">
        <f>'Приложение 1'!V18/1.2</f>
        <v>1.9536428352341337</v>
      </c>
      <c r="AF19" s="31"/>
      <c r="AG19" s="31"/>
      <c r="AH19" s="31"/>
      <c r="AI19" s="31"/>
      <c r="AJ19" s="31"/>
      <c r="AK19" s="31"/>
      <c r="AL19" s="135">
        <f>'Приложение 1'!AA18/1.2</f>
        <v>2.1107376124000004</v>
      </c>
      <c r="AM19" s="31"/>
      <c r="AN19" s="31"/>
      <c r="AO19" s="31"/>
      <c r="AP19" s="31"/>
      <c r="AQ19" s="31"/>
      <c r="AR19" s="31"/>
      <c r="AS19" s="135">
        <f>'Приложение 1'!AF18/1.2</f>
        <v>0</v>
      </c>
      <c r="AT19" s="31"/>
      <c r="AU19" s="31"/>
      <c r="AV19" s="31"/>
      <c r="AW19" s="31"/>
      <c r="AX19" s="31"/>
      <c r="AY19" s="31"/>
      <c r="AZ19" s="135">
        <f>'Приложение 1'!AK18/1.2</f>
        <v>5.6439254993333341</v>
      </c>
      <c r="BA19" s="31"/>
      <c r="BB19" s="31"/>
      <c r="BC19" s="31"/>
      <c r="BD19" s="31"/>
      <c r="BE19" s="31"/>
      <c r="BF19" s="31"/>
      <c r="BG19" s="135">
        <f t="shared" si="3"/>
        <v>1.9536428352341337</v>
      </c>
      <c r="BH19" s="31"/>
      <c r="BI19" s="31"/>
      <c r="BJ19" s="31"/>
      <c r="BK19" s="31"/>
      <c r="BL19" s="31"/>
      <c r="BM19" s="31"/>
      <c r="BN19" s="135">
        <f t="shared" si="4"/>
        <v>7.7546631117333344</v>
      </c>
    </row>
    <row r="20" spans="1:66" s="35" customFormat="1" ht="24" customHeight="1" x14ac:dyDescent="0.25">
      <c r="A20" s="124" t="str">
        <f>'Приложение 1'!A19</f>
        <v>1.5.</v>
      </c>
      <c r="B20" s="158" t="str">
        <f>'Приложение 1'!B19</f>
        <v>ИБП APC SRC2KI Smart-UPS RC 2000VA 1600W (SRC2KI)</v>
      </c>
      <c r="C20" s="124" t="str">
        <f>'Приложение 1'!C19</f>
        <v>К_01</v>
      </c>
      <c r="D20" s="31"/>
      <c r="E20" s="31"/>
      <c r="F20" s="31"/>
      <c r="G20" s="31"/>
      <c r="H20" s="31"/>
      <c r="I20" s="31"/>
      <c r="J20" s="135">
        <f t="shared" si="1"/>
        <v>0.17495936679936006</v>
      </c>
      <c r="K20" s="31"/>
      <c r="L20" s="31"/>
      <c r="M20" s="31"/>
      <c r="N20" s="31"/>
      <c r="O20" s="31"/>
      <c r="P20" s="31"/>
      <c r="Q20" s="135">
        <f t="shared" si="2"/>
        <v>0.24411437780792797</v>
      </c>
      <c r="R20" s="31"/>
      <c r="S20" s="31"/>
      <c r="T20" s="31"/>
      <c r="U20" s="31"/>
      <c r="V20" s="31"/>
      <c r="W20" s="31"/>
      <c r="X20" s="135">
        <f>'Приложение 1'!Q19/1.2</f>
        <v>0</v>
      </c>
      <c r="Y20" s="31"/>
      <c r="Z20" s="31"/>
      <c r="AA20" s="31"/>
      <c r="AB20" s="31"/>
      <c r="AC20" s="31"/>
      <c r="AD20" s="31"/>
      <c r="AE20" s="135">
        <f>'Приложение 1'!V19/1.2</f>
        <v>0.17495936679936006</v>
      </c>
      <c r="AF20" s="31"/>
      <c r="AG20" s="31"/>
      <c r="AH20" s="31"/>
      <c r="AI20" s="31"/>
      <c r="AJ20" s="31"/>
      <c r="AK20" s="31"/>
      <c r="AL20" s="135">
        <f>'Приложение 1'!AA19/1.2</f>
        <v>0.24411437780792797</v>
      </c>
      <c r="AM20" s="31"/>
      <c r="AN20" s="31"/>
      <c r="AO20" s="31"/>
      <c r="AP20" s="31"/>
      <c r="AQ20" s="31"/>
      <c r="AR20" s="31"/>
      <c r="AS20" s="135">
        <f>'Приложение 1'!AF19/1.2</f>
        <v>0</v>
      </c>
      <c r="AT20" s="31"/>
      <c r="AU20" s="31"/>
      <c r="AV20" s="31"/>
      <c r="AW20" s="31"/>
      <c r="AX20" s="31"/>
      <c r="AY20" s="31"/>
      <c r="AZ20" s="135">
        <f>'Приложение 1'!AK19/1.2</f>
        <v>0</v>
      </c>
      <c r="BA20" s="31"/>
      <c r="BB20" s="31"/>
      <c r="BC20" s="31"/>
      <c r="BD20" s="31"/>
      <c r="BE20" s="31"/>
      <c r="BF20" s="31"/>
      <c r="BG20" s="135">
        <f t="shared" si="3"/>
        <v>0.17495936679936006</v>
      </c>
      <c r="BH20" s="31"/>
      <c r="BI20" s="31"/>
      <c r="BJ20" s="31"/>
      <c r="BK20" s="31"/>
      <c r="BL20" s="31"/>
      <c r="BM20" s="31"/>
      <c r="BN20" s="135">
        <f t="shared" si="4"/>
        <v>0.24411437780792797</v>
      </c>
    </row>
    <row r="21" spans="1:66" s="35" customFormat="1" ht="31.5" x14ac:dyDescent="0.25">
      <c r="A21" s="124" t="str">
        <f>'Приложение 1'!A20</f>
        <v>1.6.</v>
      </c>
      <c r="B21" s="158" t="str">
        <f>'Приложение 1'!B20</f>
        <v>Ленточная библиотека HPE STOREEVER MSL2024 LTO-7 15000 SAS (P9G69A)</v>
      </c>
      <c r="C21" s="124" t="str">
        <f>'Приложение 1'!C20</f>
        <v>К_02</v>
      </c>
      <c r="D21" s="31"/>
      <c r="E21" s="31"/>
      <c r="F21" s="31"/>
      <c r="G21" s="31"/>
      <c r="H21" s="31"/>
      <c r="I21" s="31"/>
      <c r="J21" s="135">
        <f t="shared" si="1"/>
        <v>0.32085106298197341</v>
      </c>
      <c r="K21" s="31"/>
      <c r="L21" s="31"/>
      <c r="M21" s="31"/>
      <c r="N21" s="31"/>
      <c r="O21" s="31"/>
      <c r="P21" s="31"/>
      <c r="Q21" s="135">
        <f t="shared" si="2"/>
        <v>0.17029010605395556</v>
      </c>
      <c r="R21" s="31"/>
      <c r="S21" s="31"/>
      <c r="T21" s="31"/>
      <c r="U21" s="31"/>
      <c r="V21" s="31"/>
      <c r="W21" s="31"/>
      <c r="X21" s="135">
        <f>'Приложение 1'!Q20/1.2</f>
        <v>0</v>
      </c>
      <c r="Y21" s="31"/>
      <c r="Z21" s="31"/>
      <c r="AA21" s="31"/>
      <c r="AB21" s="31"/>
      <c r="AC21" s="31"/>
      <c r="AD21" s="31"/>
      <c r="AE21" s="135">
        <f>'Приложение 1'!V20/1.2</f>
        <v>0.32085106298197341</v>
      </c>
      <c r="AF21" s="31"/>
      <c r="AG21" s="31"/>
      <c r="AH21" s="31"/>
      <c r="AI21" s="31"/>
      <c r="AJ21" s="31"/>
      <c r="AK21" s="31"/>
      <c r="AL21" s="135">
        <f>'Приложение 1'!AA20/1.2</f>
        <v>0.17029010605395556</v>
      </c>
      <c r="AM21" s="31"/>
      <c r="AN21" s="31"/>
      <c r="AO21" s="31"/>
      <c r="AP21" s="31"/>
      <c r="AQ21" s="31"/>
      <c r="AR21" s="31"/>
      <c r="AS21" s="135">
        <f>'Приложение 1'!AF20/1.2</f>
        <v>0</v>
      </c>
      <c r="AT21" s="31"/>
      <c r="AU21" s="31"/>
      <c r="AV21" s="31"/>
      <c r="AW21" s="31"/>
      <c r="AX21" s="31"/>
      <c r="AY21" s="31"/>
      <c r="AZ21" s="135">
        <f>'Приложение 1'!AK20/1.2</f>
        <v>0</v>
      </c>
      <c r="BA21" s="31"/>
      <c r="BB21" s="31"/>
      <c r="BC21" s="31"/>
      <c r="BD21" s="31"/>
      <c r="BE21" s="31"/>
      <c r="BF21" s="31"/>
      <c r="BG21" s="135">
        <f t="shared" si="3"/>
        <v>0.32085106298197341</v>
      </c>
      <c r="BH21" s="31"/>
      <c r="BI21" s="31"/>
      <c r="BJ21" s="31"/>
      <c r="BK21" s="31"/>
      <c r="BL21" s="31"/>
      <c r="BM21" s="31"/>
      <c r="BN21" s="135">
        <f t="shared" si="4"/>
        <v>0.17029010605395556</v>
      </c>
    </row>
    <row r="22" spans="1:66" s="35" customFormat="1" ht="43.5" customHeight="1" x14ac:dyDescent="0.25">
      <c r="A22" s="124" t="str">
        <f>'Приложение 1'!A21</f>
        <v>1.7.</v>
      </c>
      <c r="B22" s="158" t="str">
        <f>'Приложение 1'!B21</f>
        <v>Система хранения данных: СХД HPE MSA 1060 16Gb FC SFF, жесткий диск HPEJ9F48A</v>
      </c>
      <c r="C22" s="124" t="str">
        <f>'Приложение 1'!C21</f>
        <v>К_03</v>
      </c>
      <c r="D22" s="31"/>
      <c r="E22" s="31"/>
      <c r="F22" s="31"/>
      <c r="G22" s="31"/>
      <c r="H22" s="31"/>
      <c r="I22" s="31"/>
      <c r="J22" s="135">
        <f t="shared" si="1"/>
        <v>1.1014015566916269</v>
      </c>
      <c r="K22" s="31"/>
      <c r="L22" s="31"/>
      <c r="M22" s="31"/>
      <c r="N22" s="31"/>
      <c r="O22" s="31"/>
      <c r="P22" s="31"/>
      <c r="Q22" s="135">
        <f t="shared" si="2"/>
        <v>1.185247763441156</v>
      </c>
      <c r="R22" s="31"/>
      <c r="S22" s="31"/>
      <c r="T22" s="31"/>
      <c r="U22" s="31"/>
      <c r="V22" s="31"/>
      <c r="W22" s="31"/>
      <c r="X22" s="135">
        <f>'Приложение 1'!Q21/1.2</f>
        <v>0</v>
      </c>
      <c r="Y22" s="31"/>
      <c r="Z22" s="31"/>
      <c r="AA22" s="31"/>
      <c r="AB22" s="31"/>
      <c r="AC22" s="31"/>
      <c r="AD22" s="31"/>
      <c r="AE22" s="135">
        <f>'Приложение 1'!V21/1.2</f>
        <v>1.1014015566916269</v>
      </c>
      <c r="AF22" s="31"/>
      <c r="AG22" s="31"/>
      <c r="AH22" s="31"/>
      <c r="AI22" s="31"/>
      <c r="AJ22" s="31"/>
      <c r="AK22" s="31"/>
      <c r="AL22" s="135">
        <f>'Приложение 1'!AA21/1.2</f>
        <v>1.185247763441156</v>
      </c>
      <c r="AM22" s="31"/>
      <c r="AN22" s="31"/>
      <c r="AO22" s="31"/>
      <c r="AP22" s="31"/>
      <c r="AQ22" s="31"/>
      <c r="AR22" s="31"/>
      <c r="AS22" s="135">
        <f>'Приложение 1'!AF21/1.2</f>
        <v>0</v>
      </c>
      <c r="AT22" s="31"/>
      <c r="AU22" s="31"/>
      <c r="AV22" s="31"/>
      <c r="AW22" s="31"/>
      <c r="AX22" s="31"/>
      <c r="AY22" s="31"/>
      <c r="AZ22" s="135">
        <f>'Приложение 1'!AK21/1.2</f>
        <v>0</v>
      </c>
      <c r="BA22" s="31"/>
      <c r="BB22" s="31"/>
      <c r="BC22" s="31"/>
      <c r="BD22" s="31"/>
      <c r="BE22" s="31"/>
      <c r="BF22" s="31"/>
      <c r="BG22" s="135">
        <f t="shared" si="3"/>
        <v>1.1014015566916269</v>
      </c>
      <c r="BH22" s="31"/>
      <c r="BI22" s="31"/>
      <c r="BJ22" s="31"/>
      <c r="BK22" s="31"/>
      <c r="BL22" s="31"/>
      <c r="BM22" s="31"/>
      <c r="BN22" s="135">
        <f t="shared" si="4"/>
        <v>1.185247763441156</v>
      </c>
    </row>
    <row r="23" spans="1:66" s="35" customFormat="1" ht="23.25" customHeight="1" x14ac:dyDescent="0.25">
      <c r="A23" s="124" t="str">
        <f>'Приложение 1'!A22</f>
        <v>1.8.</v>
      </c>
      <c r="B23" s="158" t="str">
        <f>'Приложение 1'!B22</f>
        <v>МФУ HP LaserJet Enterprise 700 M725dn (CF066A)</v>
      </c>
      <c r="C23" s="124" t="str">
        <f>'Приложение 1'!C22</f>
        <v>К_04</v>
      </c>
      <c r="D23" s="31"/>
      <c r="E23" s="31"/>
      <c r="F23" s="31"/>
      <c r="G23" s="31"/>
      <c r="H23" s="31"/>
      <c r="I23" s="31"/>
      <c r="J23" s="135">
        <f t="shared" si="1"/>
        <v>0.53956789378078585</v>
      </c>
      <c r="K23" s="31"/>
      <c r="L23" s="31"/>
      <c r="M23" s="31"/>
      <c r="N23" s="31"/>
      <c r="O23" s="31"/>
      <c r="P23" s="31"/>
      <c r="Q23" s="135">
        <f t="shared" si="2"/>
        <v>0</v>
      </c>
      <c r="R23" s="31"/>
      <c r="S23" s="31"/>
      <c r="T23" s="31"/>
      <c r="U23" s="31"/>
      <c r="V23" s="31"/>
      <c r="W23" s="31"/>
      <c r="X23" s="135">
        <f>'Приложение 1'!Q22/1.2</f>
        <v>0</v>
      </c>
      <c r="Y23" s="31"/>
      <c r="Z23" s="31"/>
      <c r="AA23" s="31"/>
      <c r="AB23" s="31"/>
      <c r="AC23" s="31"/>
      <c r="AD23" s="31"/>
      <c r="AE23" s="135">
        <f>'Приложение 1'!V22/1.2</f>
        <v>0</v>
      </c>
      <c r="AF23" s="31"/>
      <c r="AG23" s="31"/>
      <c r="AH23" s="31"/>
      <c r="AI23" s="31"/>
      <c r="AJ23" s="31"/>
      <c r="AK23" s="31"/>
      <c r="AL23" s="135">
        <f>'Приложение 1'!AA22/1.2</f>
        <v>0</v>
      </c>
      <c r="AM23" s="31"/>
      <c r="AN23" s="31"/>
      <c r="AO23" s="31"/>
      <c r="AP23" s="31"/>
      <c r="AQ23" s="31"/>
      <c r="AR23" s="31"/>
      <c r="AS23" s="135">
        <f>'Приложение 1'!AF22/1.2</f>
        <v>0.53956789378078585</v>
      </c>
      <c r="AT23" s="31"/>
      <c r="AU23" s="31"/>
      <c r="AV23" s="31"/>
      <c r="AW23" s="31"/>
      <c r="AX23" s="31"/>
      <c r="AY23" s="31"/>
      <c r="AZ23" s="135">
        <f>'Приложение 1'!AK22/1.2</f>
        <v>0</v>
      </c>
      <c r="BA23" s="31"/>
      <c r="BB23" s="31"/>
      <c r="BC23" s="31"/>
      <c r="BD23" s="31"/>
      <c r="BE23" s="31"/>
      <c r="BF23" s="31"/>
      <c r="BG23" s="135">
        <f t="shared" si="3"/>
        <v>0.53956789378078585</v>
      </c>
      <c r="BH23" s="31"/>
      <c r="BI23" s="31"/>
      <c r="BJ23" s="31"/>
      <c r="BK23" s="31"/>
      <c r="BL23" s="31"/>
      <c r="BM23" s="31"/>
      <c r="BN23" s="135">
        <f t="shared" si="4"/>
        <v>0</v>
      </c>
    </row>
    <row r="24" spans="1:66" s="35" customFormat="1" ht="23.25" customHeight="1" x14ac:dyDescent="0.25">
      <c r="A24" s="124" t="str">
        <f>'Приложение 1'!A23</f>
        <v>1.9.</v>
      </c>
      <c r="B24" s="158" t="str">
        <f>'Приложение 1'!B23</f>
        <v>Маршрутизатор Cisco ISR4431/K9</v>
      </c>
      <c r="C24" s="124" t="str">
        <f>'Приложение 1'!C23</f>
        <v>К_05</v>
      </c>
      <c r="D24" s="31"/>
      <c r="E24" s="31"/>
      <c r="F24" s="31"/>
      <c r="G24" s="31"/>
      <c r="H24" s="31"/>
      <c r="I24" s="31"/>
      <c r="J24" s="135">
        <f t="shared" si="1"/>
        <v>0.33852659130162582</v>
      </c>
      <c r="K24" s="31"/>
      <c r="L24" s="31"/>
      <c r="M24" s="31"/>
      <c r="N24" s="31"/>
      <c r="O24" s="31"/>
      <c r="P24" s="31"/>
      <c r="Q24" s="135">
        <f t="shared" si="2"/>
        <v>0</v>
      </c>
      <c r="R24" s="31"/>
      <c r="S24" s="31"/>
      <c r="T24" s="31"/>
      <c r="U24" s="31"/>
      <c r="V24" s="31"/>
      <c r="W24" s="31"/>
      <c r="X24" s="135">
        <f>'Приложение 1'!Q23/1.2</f>
        <v>0</v>
      </c>
      <c r="Y24" s="31"/>
      <c r="Z24" s="31"/>
      <c r="AA24" s="31"/>
      <c r="AB24" s="31"/>
      <c r="AC24" s="31"/>
      <c r="AD24" s="31"/>
      <c r="AE24" s="135">
        <f>'Приложение 1'!V23/1.2</f>
        <v>0</v>
      </c>
      <c r="AF24" s="31"/>
      <c r="AG24" s="31"/>
      <c r="AH24" s="31"/>
      <c r="AI24" s="31"/>
      <c r="AJ24" s="31"/>
      <c r="AK24" s="31"/>
      <c r="AL24" s="135">
        <f>'Приложение 1'!AA23/1.2</f>
        <v>0</v>
      </c>
      <c r="AM24" s="31"/>
      <c r="AN24" s="31"/>
      <c r="AO24" s="31"/>
      <c r="AP24" s="31"/>
      <c r="AQ24" s="31"/>
      <c r="AR24" s="31"/>
      <c r="AS24" s="135">
        <f>'Приложение 1'!AF23/1.2</f>
        <v>0.33852659130162582</v>
      </c>
      <c r="AT24" s="31"/>
      <c r="AU24" s="31"/>
      <c r="AV24" s="31"/>
      <c r="AW24" s="31"/>
      <c r="AX24" s="31"/>
      <c r="AY24" s="31"/>
      <c r="AZ24" s="135">
        <f>'Приложение 1'!AK23/1.2</f>
        <v>0</v>
      </c>
      <c r="BA24" s="31"/>
      <c r="BB24" s="31"/>
      <c r="BC24" s="31"/>
      <c r="BD24" s="31"/>
      <c r="BE24" s="31"/>
      <c r="BF24" s="31"/>
      <c r="BG24" s="135">
        <f t="shared" si="3"/>
        <v>0.33852659130162582</v>
      </c>
      <c r="BH24" s="31"/>
      <c r="BI24" s="31"/>
      <c r="BJ24" s="31"/>
      <c r="BK24" s="31"/>
      <c r="BL24" s="31"/>
      <c r="BM24" s="31"/>
      <c r="BN24" s="135">
        <f t="shared" si="4"/>
        <v>0</v>
      </c>
    </row>
    <row r="25" spans="1:66" s="35" customFormat="1" ht="23.25" customHeight="1" x14ac:dyDescent="0.25">
      <c r="A25" s="124" t="str">
        <f>'Приложение 1'!A24</f>
        <v>1.10.</v>
      </c>
      <c r="B25" s="158" t="str">
        <f>'Приложение 1'!B24</f>
        <v>Моноблок HP ProOne 440 G3 (1KN99EA)</v>
      </c>
      <c r="C25" s="124" t="str">
        <f>'Приложение 1'!C24</f>
        <v>К_06</v>
      </c>
      <c r="D25" s="31"/>
      <c r="E25" s="31"/>
      <c r="F25" s="31"/>
      <c r="G25" s="31"/>
      <c r="H25" s="31"/>
      <c r="I25" s="31"/>
      <c r="J25" s="135">
        <f t="shared" si="1"/>
        <v>1.8290616401353541</v>
      </c>
      <c r="K25" s="31"/>
      <c r="L25" s="31"/>
      <c r="M25" s="31"/>
      <c r="N25" s="31"/>
      <c r="O25" s="31"/>
      <c r="P25" s="31"/>
      <c r="Q25" s="135">
        <f t="shared" si="2"/>
        <v>0</v>
      </c>
      <c r="R25" s="31"/>
      <c r="S25" s="31"/>
      <c r="T25" s="31"/>
      <c r="U25" s="31"/>
      <c r="V25" s="31"/>
      <c r="W25" s="31"/>
      <c r="X25" s="135">
        <f>'Приложение 1'!Q24/1.2</f>
        <v>0</v>
      </c>
      <c r="Y25" s="31"/>
      <c r="Z25" s="31"/>
      <c r="AA25" s="31"/>
      <c r="AB25" s="31"/>
      <c r="AC25" s="31"/>
      <c r="AD25" s="31"/>
      <c r="AE25" s="135">
        <f>'Приложение 1'!V24/1.2</f>
        <v>0</v>
      </c>
      <c r="AF25" s="31"/>
      <c r="AG25" s="31"/>
      <c r="AH25" s="31"/>
      <c r="AI25" s="31"/>
      <c r="AJ25" s="31"/>
      <c r="AK25" s="31"/>
      <c r="AL25" s="135">
        <f>'Приложение 1'!AA24/1.2</f>
        <v>0</v>
      </c>
      <c r="AM25" s="31"/>
      <c r="AN25" s="31"/>
      <c r="AO25" s="31"/>
      <c r="AP25" s="31"/>
      <c r="AQ25" s="31"/>
      <c r="AR25" s="31"/>
      <c r="AS25" s="135">
        <f>'Приложение 1'!AF24/1.2</f>
        <v>1.8290616401353541</v>
      </c>
      <c r="AT25" s="31"/>
      <c r="AU25" s="31"/>
      <c r="AV25" s="31"/>
      <c r="AW25" s="31"/>
      <c r="AX25" s="31"/>
      <c r="AY25" s="31"/>
      <c r="AZ25" s="135">
        <f>'Приложение 1'!AK24/1.2</f>
        <v>0</v>
      </c>
      <c r="BA25" s="31"/>
      <c r="BB25" s="31"/>
      <c r="BC25" s="31"/>
      <c r="BD25" s="31"/>
      <c r="BE25" s="31"/>
      <c r="BF25" s="31"/>
      <c r="BG25" s="135">
        <f t="shared" si="3"/>
        <v>1.8290616401353541</v>
      </c>
      <c r="BH25" s="31"/>
      <c r="BI25" s="31"/>
      <c r="BJ25" s="31"/>
      <c r="BK25" s="31"/>
      <c r="BL25" s="31"/>
      <c r="BM25" s="31"/>
      <c r="BN25" s="135">
        <f t="shared" si="4"/>
        <v>0</v>
      </c>
    </row>
    <row r="26" spans="1:66" s="35" customFormat="1" ht="23.25" customHeight="1" x14ac:dyDescent="0.25">
      <c r="A26" s="124" t="str">
        <f>'Приложение 1'!A25</f>
        <v>1.11.</v>
      </c>
      <c r="B26" s="158" t="str">
        <f>'Приложение 1'!B25</f>
        <v>PowerEdge R740XD Server</v>
      </c>
      <c r="C26" s="124" t="str">
        <f>'Приложение 1'!C25</f>
        <v>К_07</v>
      </c>
      <c r="D26" s="31"/>
      <c r="E26" s="31"/>
      <c r="F26" s="31"/>
      <c r="G26" s="31"/>
      <c r="H26" s="31"/>
      <c r="I26" s="31"/>
      <c r="J26" s="135">
        <f t="shared" si="1"/>
        <v>2.2101396713160786</v>
      </c>
      <c r="K26" s="31"/>
      <c r="L26" s="31"/>
      <c r="M26" s="31"/>
      <c r="N26" s="31"/>
      <c r="O26" s="31"/>
      <c r="P26" s="31"/>
      <c r="Q26" s="135">
        <f t="shared" si="2"/>
        <v>0</v>
      </c>
      <c r="R26" s="31"/>
      <c r="S26" s="31"/>
      <c r="T26" s="31"/>
      <c r="U26" s="31"/>
      <c r="V26" s="31"/>
      <c r="W26" s="31"/>
      <c r="X26" s="135">
        <f>'Приложение 1'!Q25/1.2</f>
        <v>0</v>
      </c>
      <c r="Y26" s="31"/>
      <c r="Z26" s="31"/>
      <c r="AA26" s="31"/>
      <c r="AB26" s="31"/>
      <c r="AC26" s="31"/>
      <c r="AD26" s="31"/>
      <c r="AE26" s="135">
        <f>'Приложение 1'!V25/1.2</f>
        <v>0</v>
      </c>
      <c r="AF26" s="31"/>
      <c r="AG26" s="31"/>
      <c r="AH26" s="31"/>
      <c r="AI26" s="31"/>
      <c r="AJ26" s="31"/>
      <c r="AK26" s="31"/>
      <c r="AL26" s="135">
        <f>'Приложение 1'!AA25/1.2</f>
        <v>0</v>
      </c>
      <c r="AM26" s="31"/>
      <c r="AN26" s="31"/>
      <c r="AO26" s="31"/>
      <c r="AP26" s="31"/>
      <c r="AQ26" s="31"/>
      <c r="AR26" s="31"/>
      <c r="AS26" s="135">
        <f>'Приложение 1'!AF25/1.2</f>
        <v>2.2101396713160786</v>
      </c>
      <c r="AT26" s="31"/>
      <c r="AU26" s="31"/>
      <c r="AV26" s="31"/>
      <c r="AW26" s="31"/>
      <c r="AX26" s="31"/>
      <c r="AY26" s="31"/>
      <c r="AZ26" s="135">
        <f>'Приложение 1'!AK25/1.2</f>
        <v>0</v>
      </c>
      <c r="BA26" s="31"/>
      <c r="BB26" s="31"/>
      <c r="BC26" s="31"/>
      <c r="BD26" s="31"/>
      <c r="BE26" s="31"/>
      <c r="BF26" s="31"/>
      <c r="BG26" s="135">
        <f t="shared" si="3"/>
        <v>2.2101396713160786</v>
      </c>
      <c r="BH26" s="31"/>
      <c r="BI26" s="31"/>
      <c r="BJ26" s="31"/>
      <c r="BK26" s="31"/>
      <c r="BL26" s="31"/>
      <c r="BM26" s="31"/>
      <c r="BN26" s="135">
        <f t="shared" si="4"/>
        <v>0</v>
      </c>
    </row>
    <row r="27" spans="1:66" s="35" customFormat="1" ht="7.5" customHeight="1" x14ac:dyDescent="0.25">
      <c r="A27" s="124"/>
      <c r="B27" s="65"/>
      <c r="C27" s="124"/>
      <c r="D27" s="31"/>
      <c r="E27" s="31"/>
      <c r="F27" s="31"/>
      <c r="G27" s="31"/>
      <c r="H27" s="31"/>
      <c r="I27" s="31"/>
      <c r="J27" s="135"/>
      <c r="K27" s="31"/>
      <c r="L27" s="31"/>
      <c r="M27" s="31"/>
      <c r="N27" s="31"/>
      <c r="O27" s="31"/>
      <c r="P27" s="31"/>
      <c r="Q27" s="135"/>
      <c r="R27" s="31"/>
      <c r="S27" s="31"/>
      <c r="T27" s="31"/>
      <c r="U27" s="31"/>
      <c r="V27" s="31"/>
      <c r="W27" s="31"/>
      <c r="X27" s="135"/>
      <c r="Y27" s="31"/>
      <c r="Z27" s="31"/>
      <c r="AA27" s="31"/>
      <c r="AB27" s="31"/>
      <c r="AC27" s="31"/>
      <c r="AD27" s="31"/>
      <c r="AE27" s="135"/>
      <c r="AF27" s="31"/>
      <c r="AG27" s="31"/>
      <c r="AH27" s="31"/>
      <c r="AI27" s="31"/>
      <c r="AJ27" s="31"/>
      <c r="AK27" s="31"/>
      <c r="AL27" s="135"/>
      <c r="AM27" s="31"/>
      <c r="AN27" s="31"/>
      <c r="AO27" s="31"/>
      <c r="AP27" s="31"/>
      <c r="AQ27" s="31"/>
      <c r="AR27" s="31"/>
      <c r="AS27" s="135"/>
      <c r="AT27" s="31"/>
      <c r="AU27" s="31"/>
      <c r="AV27" s="31"/>
      <c r="AW27" s="31"/>
      <c r="AX27" s="31"/>
      <c r="AY27" s="31"/>
      <c r="AZ27" s="135"/>
      <c r="BA27" s="31"/>
      <c r="BB27" s="31"/>
      <c r="BC27" s="31"/>
      <c r="BD27" s="31"/>
      <c r="BE27" s="31"/>
      <c r="BF27" s="31"/>
      <c r="BG27" s="135"/>
      <c r="BH27" s="31"/>
      <c r="BI27" s="31"/>
      <c r="BJ27" s="31"/>
      <c r="BK27" s="31"/>
      <c r="BL27" s="31"/>
      <c r="BM27" s="31"/>
      <c r="BN27" s="135"/>
    </row>
    <row r="28" spans="1:66" s="128" customFormat="1" ht="24" customHeight="1" x14ac:dyDescent="0.25">
      <c r="A28" s="125">
        <f>'Приложение 1'!A27</f>
        <v>2</v>
      </c>
      <c r="B28" s="126" t="str">
        <f>'Приложение 1'!B27</f>
        <v>Оснащение интеллектуальной системой учета</v>
      </c>
      <c r="C28" s="125"/>
      <c r="D28" s="139"/>
      <c r="E28" s="139"/>
      <c r="F28" s="139"/>
      <c r="G28" s="139"/>
      <c r="H28" s="139"/>
      <c r="I28" s="139"/>
      <c r="J28" s="136">
        <f>SUM(J29:J29)</f>
        <v>577.97820243756905</v>
      </c>
      <c r="K28" s="139"/>
      <c r="L28" s="139"/>
      <c r="M28" s="139"/>
      <c r="N28" s="139"/>
      <c r="O28" s="139"/>
      <c r="P28" s="139"/>
      <c r="Q28" s="136">
        <f>SUM(Q29:Q29)</f>
        <v>345.02937429756668</v>
      </c>
      <c r="R28" s="139"/>
      <c r="S28" s="139"/>
      <c r="T28" s="139"/>
      <c r="U28" s="139"/>
      <c r="V28" s="139"/>
      <c r="W28" s="139"/>
      <c r="X28" s="136">
        <f>SUM(X29:X29)</f>
        <v>11.136645416666667</v>
      </c>
      <c r="Y28" s="139"/>
      <c r="Z28" s="139"/>
      <c r="AA28" s="139"/>
      <c r="AB28" s="139"/>
      <c r="AC28" s="139"/>
      <c r="AD28" s="139"/>
      <c r="AE28" s="136">
        <f>SUM(AE29:AE29)</f>
        <v>276.55659819233341</v>
      </c>
      <c r="AF28" s="139"/>
      <c r="AG28" s="139"/>
      <c r="AH28" s="139"/>
      <c r="AI28" s="139"/>
      <c r="AJ28" s="139"/>
      <c r="AK28" s="139"/>
      <c r="AL28" s="136">
        <f>SUM(AL29:AL29)</f>
        <v>145.42398316889998</v>
      </c>
      <c r="AM28" s="139"/>
      <c r="AN28" s="139"/>
      <c r="AO28" s="139"/>
      <c r="AP28" s="139"/>
      <c r="AQ28" s="139"/>
      <c r="AR28" s="139"/>
      <c r="AS28" s="136">
        <f>SUM(AS29:AS29)</f>
        <v>290.28495882856896</v>
      </c>
      <c r="AT28" s="139"/>
      <c r="AU28" s="139"/>
      <c r="AV28" s="139"/>
      <c r="AW28" s="139"/>
      <c r="AX28" s="139"/>
      <c r="AY28" s="139"/>
      <c r="AZ28" s="136">
        <f>SUM(AZ29:AZ29)</f>
        <v>188.46874571200001</v>
      </c>
      <c r="BA28" s="139"/>
      <c r="BB28" s="139"/>
      <c r="BC28" s="139"/>
      <c r="BD28" s="139"/>
      <c r="BE28" s="139"/>
      <c r="BF28" s="139"/>
      <c r="BG28" s="136">
        <f>SUM(BG29:BG29)</f>
        <v>577.97820243756905</v>
      </c>
      <c r="BH28" s="139"/>
      <c r="BI28" s="139"/>
      <c r="BJ28" s="139"/>
      <c r="BK28" s="139"/>
      <c r="BL28" s="139"/>
      <c r="BM28" s="139"/>
      <c r="BN28" s="136">
        <f>SUM(BN29:BN29)</f>
        <v>345.02937429756668</v>
      </c>
    </row>
    <row r="29" spans="1:66" s="35" customFormat="1" ht="31.5" x14ac:dyDescent="0.25">
      <c r="A29" s="124" t="str">
        <f>'Приложение 1'!A28</f>
        <v>2.1.</v>
      </c>
      <c r="B29" s="65" t="str">
        <f>'Приложение 1'!B28</f>
        <v xml:space="preserve">Оборудование многоквартирных жилых домов интеллектуальной системой учета </v>
      </c>
      <c r="C29" s="124" t="str">
        <f>'Приложение 1'!C28</f>
        <v>K_S05</v>
      </c>
      <c r="D29" s="31"/>
      <c r="E29" s="31"/>
      <c r="F29" s="31"/>
      <c r="G29" s="31"/>
      <c r="H29" s="31"/>
      <c r="I29" s="31"/>
      <c r="J29" s="135">
        <f>BG29</f>
        <v>577.97820243756905</v>
      </c>
      <c r="K29" s="31"/>
      <c r="L29" s="31"/>
      <c r="M29" s="31"/>
      <c r="N29" s="31"/>
      <c r="O29" s="31"/>
      <c r="P29" s="31"/>
      <c r="Q29" s="135">
        <f>BN29</f>
        <v>345.02937429756668</v>
      </c>
      <c r="R29" s="31"/>
      <c r="S29" s="31"/>
      <c r="T29" s="31"/>
      <c r="U29" s="31"/>
      <c r="V29" s="31"/>
      <c r="W29" s="31"/>
      <c r="X29" s="135">
        <f>'Приложение 1'!Q28/1.2</f>
        <v>11.136645416666667</v>
      </c>
      <c r="Y29" s="31"/>
      <c r="Z29" s="31"/>
      <c r="AA29" s="31"/>
      <c r="AB29" s="31"/>
      <c r="AC29" s="31"/>
      <c r="AD29" s="31"/>
      <c r="AE29" s="135">
        <f>'Приложение 1'!V28/1.2</f>
        <v>276.55659819233341</v>
      </c>
      <c r="AF29" s="31"/>
      <c r="AG29" s="31"/>
      <c r="AH29" s="31"/>
      <c r="AI29" s="31"/>
      <c r="AJ29" s="31"/>
      <c r="AK29" s="31"/>
      <c r="AL29" s="135">
        <f>'Приложение 1'!AA28/1.2</f>
        <v>145.42398316889998</v>
      </c>
      <c r="AM29" s="31"/>
      <c r="AN29" s="31"/>
      <c r="AO29" s="31"/>
      <c r="AP29" s="31"/>
      <c r="AQ29" s="31"/>
      <c r="AR29" s="31"/>
      <c r="AS29" s="135">
        <f>'Приложение 1'!AF28/1.2</f>
        <v>290.28495882856896</v>
      </c>
      <c r="AT29" s="31"/>
      <c r="AU29" s="31"/>
      <c r="AV29" s="31"/>
      <c r="AW29" s="31"/>
      <c r="AX29" s="31"/>
      <c r="AY29" s="31"/>
      <c r="AZ29" s="135">
        <f>'Приложение 1'!AK28/1.2</f>
        <v>188.46874571200001</v>
      </c>
      <c r="BA29" s="31"/>
      <c r="BB29" s="31"/>
      <c r="BC29" s="31"/>
      <c r="BD29" s="31"/>
      <c r="BE29" s="31"/>
      <c r="BF29" s="31"/>
      <c r="BG29" s="135">
        <f>AS29+AE29+X29</f>
        <v>577.97820243756905</v>
      </c>
      <c r="BH29" s="31"/>
      <c r="BI29" s="31"/>
      <c r="BJ29" s="31"/>
      <c r="BK29" s="31"/>
      <c r="BL29" s="31"/>
      <c r="BM29" s="31"/>
      <c r="BN29" s="135">
        <f>AZ29+AL29+X29</f>
        <v>345.02937429756668</v>
      </c>
    </row>
    <row r="30" spans="1:66" s="146" customFormat="1" ht="7.5" customHeight="1" x14ac:dyDescent="0.25">
      <c r="A30" s="124"/>
      <c r="B30" s="145"/>
      <c r="C30" s="124"/>
      <c r="D30" s="31"/>
      <c r="E30" s="31"/>
      <c r="F30" s="31"/>
      <c r="G30" s="31"/>
      <c r="H30" s="31"/>
      <c r="I30" s="31"/>
      <c r="J30" s="135"/>
      <c r="K30" s="31"/>
      <c r="L30" s="31"/>
      <c r="M30" s="31"/>
      <c r="N30" s="31"/>
      <c r="O30" s="31"/>
      <c r="P30" s="31"/>
      <c r="Q30" s="135"/>
      <c r="R30" s="31"/>
      <c r="S30" s="31"/>
      <c r="T30" s="31"/>
      <c r="U30" s="31"/>
      <c r="V30" s="31"/>
      <c r="W30" s="31"/>
      <c r="X30" s="135"/>
      <c r="Y30" s="31"/>
      <c r="Z30" s="31"/>
      <c r="AA30" s="31"/>
      <c r="AB30" s="31"/>
      <c r="AC30" s="31"/>
      <c r="AD30" s="31"/>
      <c r="AE30" s="135"/>
      <c r="AF30" s="31"/>
      <c r="AG30" s="31"/>
      <c r="AH30" s="31"/>
      <c r="AI30" s="31"/>
      <c r="AJ30" s="31"/>
      <c r="AK30" s="31"/>
      <c r="AL30" s="135"/>
      <c r="AM30" s="31"/>
      <c r="AN30" s="31"/>
      <c r="AO30" s="31"/>
      <c r="AP30" s="31"/>
      <c r="AQ30" s="31"/>
      <c r="AR30" s="31"/>
      <c r="AS30" s="135"/>
      <c r="AT30" s="31"/>
      <c r="AU30" s="31"/>
      <c r="AV30" s="31"/>
      <c r="AW30" s="31"/>
      <c r="AX30" s="31"/>
      <c r="AY30" s="31"/>
      <c r="AZ30" s="135"/>
      <c r="BA30" s="31"/>
      <c r="BB30" s="31"/>
      <c r="BC30" s="31"/>
      <c r="BD30" s="31"/>
      <c r="BE30" s="31"/>
      <c r="BF30" s="31"/>
      <c r="BG30" s="135"/>
      <c r="BH30" s="31"/>
      <c r="BI30" s="31"/>
      <c r="BJ30" s="31"/>
      <c r="BK30" s="31"/>
      <c r="BL30" s="31"/>
      <c r="BM30" s="31"/>
      <c r="BN30" s="135"/>
    </row>
    <row r="31" spans="1:66" s="128" customFormat="1" ht="19.5" customHeight="1" outlineLevel="1" x14ac:dyDescent="0.25">
      <c r="A31" s="125">
        <f>'Приложение 1'!A30</f>
        <v>3</v>
      </c>
      <c r="B31" s="126" t="str">
        <f>'Приложение 1'!B30</f>
        <v>Иные проекты</v>
      </c>
      <c r="C31" s="125"/>
      <c r="D31" s="139"/>
      <c r="E31" s="139"/>
      <c r="F31" s="139"/>
      <c r="G31" s="139"/>
      <c r="H31" s="139"/>
      <c r="I31" s="139"/>
      <c r="J31" s="136">
        <f>SUM(J32:J36)</f>
        <v>0</v>
      </c>
      <c r="K31" s="139"/>
      <c r="L31" s="139"/>
      <c r="M31" s="139"/>
      <c r="N31" s="139"/>
      <c r="O31" s="139"/>
      <c r="P31" s="139"/>
      <c r="Q31" s="136">
        <f>SUM(Q32:Q36)</f>
        <v>1.0730552336000001</v>
      </c>
      <c r="R31" s="139"/>
      <c r="S31" s="139"/>
      <c r="T31" s="139"/>
      <c r="U31" s="139"/>
      <c r="V31" s="139"/>
      <c r="W31" s="139"/>
      <c r="X31" s="136">
        <f>SUM(X32:X36)</f>
        <v>0</v>
      </c>
      <c r="Y31" s="139"/>
      <c r="Z31" s="139"/>
      <c r="AA31" s="139"/>
      <c r="AB31" s="139"/>
      <c r="AC31" s="139"/>
      <c r="AD31" s="139"/>
      <c r="AE31" s="136">
        <f>SUM(AE32:AE36)</f>
        <v>0</v>
      </c>
      <c r="AF31" s="139"/>
      <c r="AG31" s="139"/>
      <c r="AH31" s="139"/>
      <c r="AI31" s="139"/>
      <c r="AJ31" s="139"/>
      <c r="AK31" s="139"/>
      <c r="AL31" s="136">
        <f>SUM(AL32:AL36)</f>
        <v>0.59440150999999997</v>
      </c>
      <c r="AM31" s="139"/>
      <c r="AN31" s="139"/>
      <c r="AO31" s="139"/>
      <c r="AP31" s="139"/>
      <c r="AQ31" s="139"/>
      <c r="AR31" s="139"/>
      <c r="AS31" s="136">
        <f>SUM(AS32:AS36)</f>
        <v>0</v>
      </c>
      <c r="AT31" s="139"/>
      <c r="AU31" s="139"/>
      <c r="AV31" s="139"/>
      <c r="AW31" s="139"/>
      <c r="AX31" s="139"/>
      <c r="AY31" s="139"/>
      <c r="AZ31" s="136">
        <f>SUM(AZ32:AZ36)</f>
        <v>0.47865372360000014</v>
      </c>
      <c r="BA31" s="139"/>
      <c r="BB31" s="139"/>
      <c r="BC31" s="139"/>
      <c r="BD31" s="139"/>
      <c r="BE31" s="139"/>
      <c r="BF31" s="139"/>
      <c r="BG31" s="136">
        <f>SUM(BG32:BG36)</f>
        <v>0</v>
      </c>
      <c r="BH31" s="139"/>
      <c r="BI31" s="139"/>
      <c r="BJ31" s="139"/>
      <c r="BK31" s="139"/>
      <c r="BL31" s="139"/>
      <c r="BM31" s="139"/>
      <c r="BN31" s="136">
        <f>SUM(BN32:BN36)</f>
        <v>1.0730552336000001</v>
      </c>
    </row>
    <row r="32" spans="1:66" s="35" customFormat="1" ht="19.5" customHeight="1" outlineLevel="1" x14ac:dyDescent="0.25">
      <c r="A32" s="124" t="str">
        <f>'Приложение 1'!A31</f>
        <v>3.1.</v>
      </c>
      <c r="B32" s="65" t="str">
        <f>'Приложение 1'!B31</f>
        <v>Информационно-платежный терминал</v>
      </c>
      <c r="C32" s="124" t="str">
        <f>'Приложение 1'!C31</f>
        <v>L_CАЭС.01</v>
      </c>
      <c r="D32" s="31"/>
      <c r="E32" s="31"/>
      <c r="F32" s="31"/>
      <c r="G32" s="31"/>
      <c r="H32" s="31"/>
      <c r="I32" s="31"/>
      <c r="J32" s="135">
        <f t="shared" ref="J32" si="5">BG32</f>
        <v>0</v>
      </c>
      <c r="K32" s="31"/>
      <c r="L32" s="31"/>
      <c r="M32" s="31"/>
      <c r="N32" s="31"/>
      <c r="O32" s="31"/>
      <c r="P32" s="31"/>
      <c r="Q32" s="135">
        <f t="shared" ref="Q32:Q33" si="6">BN32</f>
        <v>0.88906565026666673</v>
      </c>
      <c r="R32" s="31"/>
      <c r="S32" s="31"/>
      <c r="T32" s="31"/>
      <c r="U32" s="31"/>
      <c r="V32" s="31"/>
      <c r="W32" s="31"/>
      <c r="X32" s="135">
        <f>'Приложение 1'!Q31/1.2</f>
        <v>0</v>
      </c>
      <c r="Y32" s="31"/>
      <c r="Z32" s="31"/>
      <c r="AA32" s="31"/>
      <c r="AB32" s="31"/>
      <c r="AC32" s="31"/>
      <c r="AD32" s="31"/>
      <c r="AE32" s="135">
        <f>'Приложение 1'!V31/1.2</f>
        <v>0</v>
      </c>
      <c r="AF32" s="31"/>
      <c r="AG32" s="31"/>
      <c r="AH32" s="31"/>
      <c r="AI32" s="31"/>
      <c r="AJ32" s="31"/>
      <c r="AK32" s="31"/>
      <c r="AL32" s="135">
        <f>'Приложение 1'!AA31/1.2</f>
        <v>0.41041192666666665</v>
      </c>
      <c r="AM32" s="31"/>
      <c r="AN32" s="31"/>
      <c r="AO32" s="31"/>
      <c r="AP32" s="31"/>
      <c r="AQ32" s="31"/>
      <c r="AR32" s="31"/>
      <c r="AS32" s="135">
        <f>'Приложение 1'!AF31/1.2</f>
        <v>0</v>
      </c>
      <c r="AT32" s="31"/>
      <c r="AU32" s="31"/>
      <c r="AV32" s="31"/>
      <c r="AW32" s="31"/>
      <c r="AX32" s="31"/>
      <c r="AY32" s="31"/>
      <c r="AZ32" s="135">
        <f>'Приложение 1'!AK31/1.2</f>
        <v>0.47865372360000014</v>
      </c>
      <c r="BA32" s="31"/>
      <c r="BB32" s="31"/>
      <c r="BC32" s="31"/>
      <c r="BD32" s="31"/>
      <c r="BE32" s="31"/>
      <c r="BF32" s="31"/>
      <c r="BG32" s="135">
        <f>AS32+AE32+X32</f>
        <v>0</v>
      </c>
      <c r="BH32" s="31"/>
      <c r="BI32" s="31"/>
      <c r="BJ32" s="31"/>
      <c r="BK32" s="31"/>
      <c r="BL32" s="31"/>
      <c r="BM32" s="31"/>
      <c r="BN32" s="135">
        <f t="shared" ref="BN32:BN33" si="7">AZ32+AL32+X32</f>
        <v>0.88906565026666673</v>
      </c>
    </row>
    <row r="33" spans="1:66" s="35" customFormat="1" ht="19.5" customHeight="1" outlineLevel="1" x14ac:dyDescent="0.25">
      <c r="A33" s="124" t="str">
        <f>'Приложение 1'!A32</f>
        <v>3.2.</v>
      </c>
      <c r="B33" s="156" t="str">
        <f>'Приложение 1'!B32</f>
        <v>Робот-тренажер "Гоша"</v>
      </c>
      <c r="C33" s="124" t="str">
        <f>'Приложение 1'!C32</f>
        <v>L_CАЭС.02</v>
      </c>
      <c r="D33" s="31"/>
      <c r="E33" s="31"/>
      <c r="F33" s="31"/>
      <c r="G33" s="31"/>
      <c r="H33" s="31"/>
      <c r="I33" s="31"/>
      <c r="J33" s="135">
        <f t="shared" ref="J33" si="8">BG33</f>
        <v>0</v>
      </c>
      <c r="K33" s="31"/>
      <c r="L33" s="31"/>
      <c r="M33" s="31"/>
      <c r="N33" s="31"/>
      <c r="O33" s="31"/>
      <c r="P33" s="31"/>
      <c r="Q33" s="135">
        <f t="shared" si="6"/>
        <v>0.18398958333333332</v>
      </c>
      <c r="R33" s="31"/>
      <c r="S33" s="31"/>
      <c r="T33" s="31"/>
      <c r="U33" s="31"/>
      <c r="V33" s="31"/>
      <c r="W33" s="31"/>
      <c r="X33" s="135">
        <f>'Приложение 1'!Q32/1.2</f>
        <v>0</v>
      </c>
      <c r="Y33" s="31"/>
      <c r="Z33" s="31"/>
      <c r="AA33" s="31"/>
      <c r="AB33" s="31"/>
      <c r="AC33" s="31"/>
      <c r="AD33" s="31"/>
      <c r="AE33" s="135">
        <f>'Приложение 1'!V32/1.2</f>
        <v>0</v>
      </c>
      <c r="AF33" s="31"/>
      <c r="AG33" s="31"/>
      <c r="AH33" s="31"/>
      <c r="AI33" s="31"/>
      <c r="AJ33" s="31"/>
      <c r="AK33" s="31"/>
      <c r="AL33" s="135">
        <f>'Приложение 1'!AA32/1.2</f>
        <v>0.18398958333333332</v>
      </c>
      <c r="AM33" s="31"/>
      <c r="AN33" s="31"/>
      <c r="AO33" s="31"/>
      <c r="AP33" s="31"/>
      <c r="AQ33" s="31"/>
      <c r="AR33" s="31"/>
      <c r="AS33" s="135">
        <f>'Приложение 1'!AF32/1.2</f>
        <v>0</v>
      </c>
      <c r="AT33" s="31"/>
      <c r="AU33" s="31"/>
      <c r="AV33" s="31"/>
      <c r="AW33" s="31"/>
      <c r="AX33" s="31"/>
      <c r="AY33" s="31"/>
      <c r="AZ33" s="135">
        <f>'Приложение 1'!AK32/1.2</f>
        <v>0</v>
      </c>
      <c r="BA33" s="31"/>
      <c r="BB33" s="31"/>
      <c r="BC33" s="31"/>
      <c r="BD33" s="31"/>
      <c r="BE33" s="31"/>
      <c r="BF33" s="31"/>
      <c r="BG33" s="135">
        <f>AS33+AE33+X33</f>
        <v>0</v>
      </c>
      <c r="BH33" s="31"/>
      <c r="BI33" s="31"/>
      <c r="BJ33" s="31"/>
      <c r="BK33" s="31"/>
      <c r="BL33" s="31"/>
      <c r="BM33" s="31"/>
      <c r="BN33" s="135">
        <f t="shared" si="7"/>
        <v>0.18398958333333332</v>
      </c>
    </row>
    <row r="34" spans="1:66" s="35" customFormat="1" ht="19.5" hidden="1" customHeight="1" outlineLevel="1" x14ac:dyDescent="0.25">
      <c r="A34" s="124">
        <f>'Приложение 1'!A33</f>
        <v>0</v>
      </c>
      <c r="B34" s="158">
        <f>'Приложение 1'!B33</f>
        <v>0</v>
      </c>
      <c r="C34" s="124">
        <f>'Приложение 1'!C33</f>
        <v>0</v>
      </c>
      <c r="D34" s="31"/>
      <c r="E34" s="31"/>
      <c r="F34" s="31"/>
      <c r="G34" s="31"/>
      <c r="H34" s="31"/>
      <c r="I34" s="31"/>
      <c r="J34" s="135">
        <f t="shared" ref="J34:J35" si="9">BG34</f>
        <v>0</v>
      </c>
      <c r="K34" s="31"/>
      <c r="L34" s="31"/>
      <c r="M34" s="31"/>
      <c r="N34" s="31"/>
      <c r="O34" s="31"/>
      <c r="P34" s="31"/>
      <c r="Q34" s="135">
        <f t="shared" ref="Q34:Q35" si="10">BN34</f>
        <v>0</v>
      </c>
      <c r="R34" s="31"/>
      <c r="S34" s="31"/>
      <c r="T34" s="31"/>
      <c r="U34" s="31"/>
      <c r="V34" s="31"/>
      <c r="W34" s="31"/>
      <c r="X34" s="135">
        <f>'Приложение 1'!Q33/1.2</f>
        <v>0</v>
      </c>
      <c r="Y34" s="31"/>
      <c r="Z34" s="31"/>
      <c r="AA34" s="31"/>
      <c r="AB34" s="31"/>
      <c r="AC34" s="31"/>
      <c r="AD34" s="31"/>
      <c r="AE34" s="135">
        <f>'Приложение 1'!V33/1.2</f>
        <v>0</v>
      </c>
      <c r="AF34" s="31"/>
      <c r="AG34" s="31"/>
      <c r="AH34" s="31"/>
      <c r="AI34" s="31"/>
      <c r="AJ34" s="31"/>
      <c r="AK34" s="31"/>
      <c r="AL34" s="135">
        <f>'Приложение 1'!AA33/1.2</f>
        <v>0</v>
      </c>
      <c r="AM34" s="31"/>
      <c r="AN34" s="31"/>
      <c r="AO34" s="31"/>
      <c r="AP34" s="31"/>
      <c r="AQ34" s="31"/>
      <c r="AR34" s="31"/>
      <c r="AS34" s="135">
        <f>'Приложение 1'!AF33/1.2</f>
        <v>0</v>
      </c>
      <c r="AT34" s="31"/>
      <c r="AU34" s="31"/>
      <c r="AV34" s="31"/>
      <c r="AW34" s="31"/>
      <c r="AX34" s="31"/>
      <c r="AY34" s="31"/>
      <c r="AZ34" s="135">
        <f>'Приложение 1'!AK33/1.2</f>
        <v>0</v>
      </c>
      <c r="BA34" s="31"/>
      <c r="BB34" s="31"/>
      <c r="BC34" s="31"/>
      <c r="BD34" s="31"/>
      <c r="BE34" s="31"/>
      <c r="BF34" s="31"/>
      <c r="BG34" s="135">
        <f t="shared" ref="BG34:BG35" si="11">AS34+AE34+X34</f>
        <v>0</v>
      </c>
      <c r="BH34" s="31"/>
      <c r="BI34" s="31"/>
      <c r="BJ34" s="31"/>
      <c r="BK34" s="31"/>
      <c r="BL34" s="31"/>
      <c r="BM34" s="31"/>
      <c r="BN34" s="135">
        <f t="shared" ref="BN34:BN35" si="12">AZ34+AL34+X34</f>
        <v>0</v>
      </c>
    </row>
    <row r="35" spans="1:66" s="35" customFormat="1" ht="19.5" hidden="1" customHeight="1" outlineLevel="1" x14ac:dyDescent="0.25">
      <c r="A35" s="124">
        <f>'Приложение 1'!A34</f>
        <v>0</v>
      </c>
      <c r="B35" s="158">
        <f>'Приложение 1'!B34</f>
        <v>0</v>
      </c>
      <c r="C35" s="124">
        <f>'Приложение 1'!C34</f>
        <v>0</v>
      </c>
      <c r="D35" s="31"/>
      <c r="E35" s="31"/>
      <c r="F35" s="31"/>
      <c r="G35" s="31"/>
      <c r="H35" s="31"/>
      <c r="I35" s="31"/>
      <c r="J35" s="135">
        <f t="shared" si="9"/>
        <v>0</v>
      </c>
      <c r="K35" s="31"/>
      <c r="L35" s="31"/>
      <c r="M35" s="31"/>
      <c r="N35" s="31"/>
      <c r="O35" s="31"/>
      <c r="P35" s="31"/>
      <c r="Q35" s="135">
        <f t="shared" si="10"/>
        <v>0</v>
      </c>
      <c r="R35" s="31"/>
      <c r="S35" s="31"/>
      <c r="T35" s="31"/>
      <c r="U35" s="31"/>
      <c r="V35" s="31"/>
      <c r="W35" s="31"/>
      <c r="X35" s="135">
        <f>'Приложение 1'!Q34/1.2</f>
        <v>0</v>
      </c>
      <c r="Y35" s="31"/>
      <c r="Z35" s="31"/>
      <c r="AA35" s="31"/>
      <c r="AB35" s="31"/>
      <c r="AC35" s="31"/>
      <c r="AD35" s="31"/>
      <c r="AE35" s="135">
        <f>'Приложение 1'!V34/1.2</f>
        <v>0</v>
      </c>
      <c r="AF35" s="31"/>
      <c r="AG35" s="31"/>
      <c r="AH35" s="31"/>
      <c r="AI35" s="31"/>
      <c r="AJ35" s="31"/>
      <c r="AK35" s="31"/>
      <c r="AL35" s="135">
        <f>'Приложение 1'!AA34/1.2</f>
        <v>0</v>
      </c>
      <c r="AM35" s="31"/>
      <c r="AN35" s="31"/>
      <c r="AO35" s="31"/>
      <c r="AP35" s="31"/>
      <c r="AQ35" s="31"/>
      <c r="AR35" s="31"/>
      <c r="AS35" s="135">
        <f>'Приложение 1'!AF34/1.2</f>
        <v>0</v>
      </c>
      <c r="AT35" s="31"/>
      <c r="AU35" s="31"/>
      <c r="AV35" s="31"/>
      <c r="AW35" s="31"/>
      <c r="AX35" s="31"/>
      <c r="AY35" s="31"/>
      <c r="AZ35" s="135">
        <f>'Приложение 1'!AK34/1.2</f>
        <v>0</v>
      </c>
      <c r="BA35" s="31"/>
      <c r="BB35" s="31"/>
      <c r="BC35" s="31"/>
      <c r="BD35" s="31"/>
      <c r="BE35" s="31"/>
      <c r="BF35" s="31"/>
      <c r="BG35" s="135">
        <f t="shared" si="11"/>
        <v>0</v>
      </c>
      <c r="BH35" s="31"/>
      <c r="BI35" s="31"/>
      <c r="BJ35" s="31"/>
      <c r="BK35" s="31"/>
      <c r="BL35" s="31"/>
      <c r="BM35" s="31"/>
      <c r="BN35" s="135">
        <f t="shared" si="12"/>
        <v>0</v>
      </c>
    </row>
    <row r="36" spans="1:66" s="35" customFormat="1" ht="8.25" customHeight="1" outlineLevel="1" x14ac:dyDescent="0.25">
      <c r="A36" s="124"/>
      <c r="B36" s="65"/>
      <c r="C36" s="124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</row>
    <row r="37" spans="1:66" s="128" customFormat="1" x14ac:dyDescent="0.25">
      <c r="A37" s="125"/>
      <c r="B37" s="126" t="str">
        <f>'Приложение 1'!B35</f>
        <v>ИТОГО</v>
      </c>
      <c r="C37" s="125"/>
      <c r="D37" s="139"/>
      <c r="E37" s="139"/>
      <c r="F37" s="139"/>
      <c r="G37" s="139"/>
      <c r="H37" s="139"/>
      <c r="I37" s="139"/>
      <c r="J37" s="136">
        <f>J15+J28+J31</f>
        <v>589.20816609126052</v>
      </c>
      <c r="K37" s="139"/>
      <c r="L37" s="139"/>
      <c r="M37" s="139"/>
      <c r="N37" s="139"/>
      <c r="O37" s="139"/>
      <c r="P37" s="139"/>
      <c r="Q37" s="136">
        <f>Q15+Q28+Q31</f>
        <v>358.01927039306207</v>
      </c>
      <c r="R37" s="139"/>
      <c r="S37" s="139"/>
      <c r="T37" s="139"/>
      <c r="U37" s="139"/>
      <c r="V37" s="139"/>
      <c r="W37" s="139"/>
      <c r="X37" s="136">
        <f>X15+X28+X31</f>
        <v>11.937189040636801</v>
      </c>
      <c r="Y37" s="139"/>
      <c r="Z37" s="139"/>
      <c r="AA37" s="139"/>
      <c r="AB37" s="139"/>
      <c r="AC37" s="139"/>
      <c r="AD37" s="139"/>
      <c r="AE37" s="136">
        <f>AE15+AE28+AE31</f>
        <v>281.5461629439676</v>
      </c>
      <c r="AF37" s="139"/>
      <c r="AG37" s="139"/>
      <c r="AH37" s="139"/>
      <c r="AI37" s="139"/>
      <c r="AJ37" s="139"/>
      <c r="AK37" s="139"/>
      <c r="AL37" s="136">
        <f>AL15+AL28+AL31</f>
        <v>151.01132652860304</v>
      </c>
      <c r="AM37" s="139"/>
      <c r="AN37" s="139"/>
      <c r="AO37" s="139"/>
      <c r="AP37" s="139"/>
      <c r="AQ37" s="139"/>
      <c r="AR37" s="139"/>
      <c r="AS37" s="136">
        <f>AS15+AS28+AS31</f>
        <v>295.72481410665608</v>
      </c>
      <c r="AT37" s="139"/>
      <c r="AU37" s="139"/>
      <c r="AV37" s="139"/>
      <c r="AW37" s="139"/>
      <c r="AX37" s="139"/>
      <c r="AY37" s="139"/>
      <c r="AZ37" s="136">
        <f>AZ15+AZ28+AZ31</f>
        <v>195.07075482382223</v>
      </c>
      <c r="BA37" s="139"/>
      <c r="BB37" s="139"/>
      <c r="BC37" s="139"/>
      <c r="BD37" s="139"/>
      <c r="BE37" s="139"/>
      <c r="BF37" s="139"/>
      <c r="BG37" s="136">
        <f>BG15+BG28+BG31</f>
        <v>589.20816609126052</v>
      </c>
      <c r="BH37" s="139"/>
      <c r="BI37" s="139"/>
      <c r="BJ37" s="139"/>
      <c r="BK37" s="139"/>
      <c r="BL37" s="139"/>
      <c r="BM37" s="139"/>
      <c r="BN37" s="136">
        <f>BN15+BN28+BN31</f>
        <v>358.01927039306207</v>
      </c>
    </row>
    <row r="39" spans="1:66" s="35" customFormat="1" ht="23.25" hidden="1" customHeight="1" outlineLevel="1" x14ac:dyDescent="0.25">
      <c r="A39" s="210" t="s">
        <v>158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151"/>
      <c r="BI39" s="75"/>
    </row>
    <row r="40" spans="1:66" s="35" customFormat="1" ht="23.25" hidden="1" customHeight="1" outlineLevel="1" x14ac:dyDescent="0.25">
      <c r="A40" s="210" t="s">
        <v>156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151"/>
      <c r="BI40" s="75"/>
    </row>
    <row r="41" spans="1:66" ht="37.5" hidden="1" customHeight="1" outlineLevel="1" x14ac:dyDescent="0.25">
      <c r="A41" s="219" t="s">
        <v>159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</row>
    <row r="42" spans="1:66" ht="16.5" hidden="1" customHeight="1" outlineLevel="1" x14ac:dyDescent="0.25">
      <c r="A42" s="219" t="s">
        <v>144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</row>
    <row r="43" spans="1:66" ht="19.5" hidden="1" customHeight="1" outlineLevel="1" x14ac:dyDescent="0.25">
      <c r="A43" s="219" t="s">
        <v>188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</row>
    <row r="44" spans="1:66" ht="19.5" hidden="1" customHeight="1" outlineLevel="1" x14ac:dyDescent="0.25">
      <c r="A44" s="219" t="s">
        <v>145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</row>
    <row r="45" spans="1:66" ht="38.25" hidden="1" customHeight="1" outlineLevel="1" x14ac:dyDescent="0.25">
      <c r="A45" s="243" t="s">
        <v>165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</row>
    <row r="46" spans="1:66" s="35" customFormat="1" ht="21.75" customHeight="1" collapsed="1" x14ac:dyDescent="0.25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77"/>
      <c r="L46" s="177"/>
      <c r="M46" s="177"/>
      <c r="N46" s="177"/>
      <c r="O46" s="177"/>
      <c r="P46" s="177"/>
      <c r="Q46" s="177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77"/>
      <c r="AG46" s="177"/>
      <c r="AH46" s="177"/>
      <c r="AI46" s="177"/>
      <c r="AJ46" s="177"/>
      <c r="AK46" s="177"/>
      <c r="AL46" s="177"/>
      <c r="AM46" s="148"/>
      <c r="AN46" s="148"/>
      <c r="AO46" s="148"/>
      <c r="AP46" s="148"/>
      <c r="AQ46" s="148"/>
      <c r="AR46" s="148"/>
      <c r="AS46" s="148"/>
      <c r="AT46" s="177"/>
      <c r="AU46" s="177"/>
      <c r="AV46" s="177"/>
      <c r="AW46" s="177"/>
      <c r="AX46" s="177"/>
      <c r="AY46" s="177"/>
      <c r="AZ46" s="177"/>
      <c r="BA46" s="148"/>
      <c r="BB46" s="148"/>
      <c r="BC46" s="148"/>
      <c r="BD46" s="148"/>
      <c r="BE46" s="148"/>
      <c r="BF46" s="148"/>
      <c r="BG46" s="148"/>
      <c r="BH46" s="151"/>
      <c r="BI46" s="150"/>
    </row>
    <row r="48" spans="1:66" hidden="1" outlineLevel="1" x14ac:dyDescent="0.25">
      <c r="B48" s="28" t="s">
        <v>241</v>
      </c>
      <c r="BC48" s="28" t="s">
        <v>243</v>
      </c>
    </row>
    <row r="49" spans="2:2" hidden="1" outlineLevel="1" x14ac:dyDescent="0.25">
      <c r="B49" s="150" t="s">
        <v>242</v>
      </c>
    </row>
    <row r="50" spans="2:2" collapsed="1" x14ac:dyDescent="0.25"/>
  </sheetData>
  <mergeCells count="33">
    <mergeCell ref="A39:BG39"/>
    <mergeCell ref="A40:BG40"/>
    <mergeCell ref="BA12:BG12"/>
    <mergeCell ref="D12:J12"/>
    <mergeCell ref="A45:BG45"/>
    <mergeCell ref="A41:BG41"/>
    <mergeCell ref="A42:BG42"/>
    <mergeCell ref="A43:BG43"/>
    <mergeCell ref="A44:BG44"/>
    <mergeCell ref="AT12:AZ12"/>
    <mergeCell ref="A10:A13"/>
    <mergeCell ref="R11:X11"/>
    <mergeCell ref="BA11:BG11"/>
    <mergeCell ref="Y12:AE12"/>
    <mergeCell ref="C10:C13"/>
    <mergeCell ref="B10:B13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T11:AZ11"/>
    <mergeCell ref="BH11:BN11"/>
    <mergeCell ref="BH12:BN12"/>
    <mergeCell ref="R10:BN10"/>
    <mergeCell ref="Y11:AE11"/>
    <mergeCell ref="R12:X12"/>
    <mergeCell ref="AM11:AS11"/>
    <mergeCell ref="AM12:AS12"/>
  </mergeCells>
  <pageMargins left="0.35433070866141736" right="0.35433070866141736" top="0.39370078740157483" bottom="0.35433070866141736" header="0.31496062992125984" footer="0.15748031496062992"/>
  <pageSetup paperSize="8" scale="89" fitToWidth="2" orientation="landscape" r:id="rId1"/>
  <headerFooter differentFirst="1">
    <oddHeader>&amp;C&amp;P</oddHeader>
  </headerFooter>
  <colBreaks count="2" manualBreakCount="2">
    <brk id="24" max="48" man="1"/>
    <brk id="4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7"/>
  <sheetViews>
    <sheetView tabSelected="1" zoomScale="80" zoomScaleNormal="80" zoomScaleSheetLayoutView="9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H63" sqref="H63"/>
    </sheetView>
  </sheetViews>
  <sheetFormatPr defaultColWidth="9" defaultRowHeight="15.75" outlineLevelRow="1" x14ac:dyDescent="0.25"/>
  <cols>
    <col min="1" max="1" width="8.875" style="162" customWidth="1"/>
    <col min="2" max="2" width="60.75" style="45" customWidth="1"/>
    <col min="3" max="3" width="16.25" style="46" hidden="1" customWidth="1"/>
    <col min="4" max="4" width="16.625" style="46" customWidth="1"/>
    <col min="5" max="8" width="17.125" style="46" customWidth="1"/>
    <col min="9" max="9" width="17.75" style="46" customWidth="1"/>
    <col min="10" max="10" width="16" style="46" customWidth="1"/>
    <col min="11" max="11" width="21.375" style="46" customWidth="1"/>
    <col min="12" max="240" width="9" style="46"/>
    <col min="241" max="241" width="8.875" style="46" customWidth="1"/>
    <col min="242" max="242" width="72.75" style="46" customWidth="1"/>
    <col min="243" max="243" width="10.75" style="46" customWidth="1"/>
    <col min="244" max="244" width="8.625" style="46" customWidth="1"/>
    <col min="245" max="245" width="9" style="46" customWidth="1"/>
    <col min="246" max="246" width="13.375" style="46" customWidth="1"/>
    <col min="247" max="247" width="17.125" style="46" customWidth="1"/>
    <col min="248" max="248" width="13.25" style="46" customWidth="1"/>
    <col min="249" max="249" width="17.375" style="46" customWidth="1"/>
    <col min="250" max="250" width="13.125" style="46" customWidth="1"/>
    <col min="251" max="251" width="16.5" style="46" customWidth="1"/>
    <col min="252" max="252" width="13.25" style="46" customWidth="1"/>
    <col min="253" max="253" width="17.125" style="46" customWidth="1"/>
    <col min="254" max="254" width="91.875" style="46" customWidth="1"/>
    <col min="255" max="255" width="157.375" style="46" customWidth="1"/>
    <col min="256" max="496" width="9" style="46"/>
    <col min="497" max="497" width="8.875" style="46" customWidth="1"/>
    <col min="498" max="498" width="72.75" style="46" customWidth="1"/>
    <col min="499" max="499" width="10.75" style="46" customWidth="1"/>
    <col min="500" max="500" width="8.625" style="46" customWidth="1"/>
    <col min="501" max="501" width="9" style="46" customWidth="1"/>
    <col min="502" max="502" width="13.375" style="46" customWidth="1"/>
    <col min="503" max="503" width="17.125" style="46" customWidth="1"/>
    <col min="504" max="504" width="13.25" style="46" customWidth="1"/>
    <col min="505" max="505" width="17.375" style="46" customWidth="1"/>
    <col min="506" max="506" width="13.125" style="46" customWidth="1"/>
    <col min="507" max="507" width="16.5" style="46" customWidth="1"/>
    <col min="508" max="508" width="13.25" style="46" customWidth="1"/>
    <col min="509" max="509" width="17.125" style="46" customWidth="1"/>
    <col min="510" max="510" width="91.875" style="46" customWidth="1"/>
    <col min="511" max="511" width="157.375" style="46" customWidth="1"/>
    <col min="512" max="752" width="9" style="46"/>
    <col min="753" max="753" width="8.875" style="46" customWidth="1"/>
    <col min="754" max="754" width="72.75" style="46" customWidth="1"/>
    <col min="755" max="755" width="10.75" style="46" customWidth="1"/>
    <col min="756" max="756" width="8.625" style="46" customWidth="1"/>
    <col min="757" max="757" width="9" style="46" customWidth="1"/>
    <col min="758" max="758" width="13.375" style="46" customWidth="1"/>
    <col min="759" max="759" width="17.125" style="46" customWidth="1"/>
    <col min="760" max="760" width="13.25" style="46" customWidth="1"/>
    <col min="761" max="761" width="17.375" style="46" customWidth="1"/>
    <col min="762" max="762" width="13.125" style="46" customWidth="1"/>
    <col min="763" max="763" width="16.5" style="46" customWidth="1"/>
    <col min="764" max="764" width="13.25" style="46" customWidth="1"/>
    <col min="765" max="765" width="17.125" style="46" customWidth="1"/>
    <col min="766" max="766" width="91.875" style="46" customWidth="1"/>
    <col min="767" max="767" width="157.375" style="46" customWidth="1"/>
    <col min="768" max="1008" width="9" style="46"/>
    <col min="1009" max="1009" width="8.875" style="46" customWidth="1"/>
    <col min="1010" max="1010" width="72.75" style="46" customWidth="1"/>
    <col min="1011" max="1011" width="10.75" style="46" customWidth="1"/>
    <col min="1012" max="1012" width="8.625" style="46" customWidth="1"/>
    <col min="1013" max="1013" width="9" style="46" customWidth="1"/>
    <col min="1014" max="1014" width="13.375" style="46" customWidth="1"/>
    <col min="1015" max="1015" width="17.125" style="46" customWidth="1"/>
    <col min="1016" max="1016" width="13.25" style="46" customWidth="1"/>
    <col min="1017" max="1017" width="17.375" style="46" customWidth="1"/>
    <col min="1018" max="1018" width="13.125" style="46" customWidth="1"/>
    <col min="1019" max="1019" width="16.5" style="46" customWidth="1"/>
    <col min="1020" max="1020" width="13.25" style="46" customWidth="1"/>
    <col min="1021" max="1021" width="17.125" style="46" customWidth="1"/>
    <col min="1022" max="1022" width="91.875" style="46" customWidth="1"/>
    <col min="1023" max="1023" width="157.375" style="46" customWidth="1"/>
    <col min="1024" max="1264" width="9" style="46"/>
    <col min="1265" max="1265" width="8.875" style="46" customWidth="1"/>
    <col min="1266" max="1266" width="72.75" style="46" customWidth="1"/>
    <col min="1267" max="1267" width="10.75" style="46" customWidth="1"/>
    <col min="1268" max="1268" width="8.625" style="46" customWidth="1"/>
    <col min="1269" max="1269" width="9" style="46" customWidth="1"/>
    <col min="1270" max="1270" width="13.375" style="46" customWidth="1"/>
    <col min="1271" max="1271" width="17.125" style="46" customWidth="1"/>
    <col min="1272" max="1272" width="13.25" style="46" customWidth="1"/>
    <col min="1273" max="1273" width="17.375" style="46" customWidth="1"/>
    <col min="1274" max="1274" width="13.125" style="46" customWidth="1"/>
    <col min="1275" max="1275" width="16.5" style="46" customWidth="1"/>
    <col min="1276" max="1276" width="13.25" style="46" customWidth="1"/>
    <col min="1277" max="1277" width="17.125" style="46" customWidth="1"/>
    <col min="1278" max="1278" width="91.875" style="46" customWidth="1"/>
    <col min="1279" max="1279" width="157.375" style="46" customWidth="1"/>
    <col min="1280" max="1520" width="9" style="46"/>
    <col min="1521" max="1521" width="8.875" style="46" customWidth="1"/>
    <col min="1522" max="1522" width="72.75" style="46" customWidth="1"/>
    <col min="1523" max="1523" width="10.75" style="46" customWidth="1"/>
    <col min="1524" max="1524" width="8.625" style="46" customWidth="1"/>
    <col min="1525" max="1525" width="9" style="46" customWidth="1"/>
    <col min="1526" max="1526" width="13.375" style="46" customWidth="1"/>
    <col min="1527" max="1527" width="17.125" style="46" customWidth="1"/>
    <col min="1528" max="1528" width="13.25" style="46" customWidth="1"/>
    <col min="1529" max="1529" width="17.375" style="46" customWidth="1"/>
    <col min="1530" max="1530" width="13.125" style="46" customWidth="1"/>
    <col min="1531" max="1531" width="16.5" style="46" customWidth="1"/>
    <col min="1532" max="1532" width="13.25" style="46" customWidth="1"/>
    <col min="1533" max="1533" width="17.125" style="46" customWidth="1"/>
    <col min="1534" max="1534" width="91.875" style="46" customWidth="1"/>
    <col min="1535" max="1535" width="157.375" style="46" customWidth="1"/>
    <col min="1536" max="1776" width="9" style="46"/>
    <col min="1777" max="1777" width="8.875" style="46" customWidth="1"/>
    <col min="1778" max="1778" width="72.75" style="46" customWidth="1"/>
    <col min="1779" max="1779" width="10.75" style="46" customWidth="1"/>
    <col min="1780" max="1780" width="8.625" style="46" customWidth="1"/>
    <col min="1781" max="1781" width="9" style="46" customWidth="1"/>
    <col min="1782" max="1782" width="13.375" style="46" customWidth="1"/>
    <col min="1783" max="1783" width="17.125" style="46" customWidth="1"/>
    <col min="1784" max="1784" width="13.25" style="46" customWidth="1"/>
    <col min="1785" max="1785" width="17.375" style="46" customWidth="1"/>
    <col min="1786" max="1786" width="13.125" style="46" customWidth="1"/>
    <col min="1787" max="1787" width="16.5" style="46" customWidth="1"/>
    <col min="1788" max="1788" width="13.25" style="46" customWidth="1"/>
    <col min="1789" max="1789" width="17.125" style="46" customWidth="1"/>
    <col min="1790" max="1790" width="91.875" style="46" customWidth="1"/>
    <col min="1791" max="1791" width="157.375" style="46" customWidth="1"/>
    <col min="1792" max="2032" width="9" style="46"/>
    <col min="2033" max="2033" width="8.875" style="46" customWidth="1"/>
    <col min="2034" max="2034" width="72.75" style="46" customWidth="1"/>
    <col min="2035" max="2035" width="10.75" style="46" customWidth="1"/>
    <col min="2036" max="2036" width="8.625" style="46" customWidth="1"/>
    <col min="2037" max="2037" width="9" style="46" customWidth="1"/>
    <col min="2038" max="2038" width="13.375" style="46" customWidth="1"/>
    <col min="2039" max="2039" width="17.125" style="46" customWidth="1"/>
    <col min="2040" max="2040" width="13.25" style="46" customWidth="1"/>
    <col min="2041" max="2041" width="17.375" style="46" customWidth="1"/>
    <col min="2042" max="2042" width="13.125" style="46" customWidth="1"/>
    <col min="2043" max="2043" width="16.5" style="46" customWidth="1"/>
    <col min="2044" max="2044" width="13.25" style="46" customWidth="1"/>
    <col min="2045" max="2045" width="17.125" style="46" customWidth="1"/>
    <col min="2046" max="2046" width="91.875" style="46" customWidth="1"/>
    <col min="2047" max="2047" width="157.375" style="46" customWidth="1"/>
    <col min="2048" max="2288" width="9" style="46"/>
    <col min="2289" max="2289" width="8.875" style="46" customWidth="1"/>
    <col min="2290" max="2290" width="72.75" style="46" customWidth="1"/>
    <col min="2291" max="2291" width="10.75" style="46" customWidth="1"/>
    <col min="2292" max="2292" width="8.625" style="46" customWidth="1"/>
    <col min="2293" max="2293" width="9" style="46" customWidth="1"/>
    <col min="2294" max="2294" width="13.375" style="46" customWidth="1"/>
    <col min="2295" max="2295" width="17.125" style="46" customWidth="1"/>
    <col min="2296" max="2296" width="13.25" style="46" customWidth="1"/>
    <col min="2297" max="2297" width="17.375" style="46" customWidth="1"/>
    <col min="2298" max="2298" width="13.125" style="46" customWidth="1"/>
    <col min="2299" max="2299" width="16.5" style="46" customWidth="1"/>
    <col min="2300" max="2300" width="13.25" style="46" customWidth="1"/>
    <col min="2301" max="2301" width="17.125" style="46" customWidth="1"/>
    <col min="2302" max="2302" width="91.875" style="46" customWidth="1"/>
    <col min="2303" max="2303" width="157.375" style="46" customWidth="1"/>
    <col min="2304" max="2544" width="9" style="46"/>
    <col min="2545" max="2545" width="8.875" style="46" customWidth="1"/>
    <col min="2546" max="2546" width="72.75" style="46" customWidth="1"/>
    <col min="2547" max="2547" width="10.75" style="46" customWidth="1"/>
    <col min="2548" max="2548" width="8.625" style="46" customWidth="1"/>
    <col min="2549" max="2549" width="9" style="46" customWidth="1"/>
    <col min="2550" max="2550" width="13.375" style="46" customWidth="1"/>
    <col min="2551" max="2551" width="17.125" style="46" customWidth="1"/>
    <col min="2552" max="2552" width="13.25" style="46" customWidth="1"/>
    <col min="2553" max="2553" width="17.375" style="46" customWidth="1"/>
    <col min="2554" max="2554" width="13.125" style="46" customWidth="1"/>
    <col min="2555" max="2555" width="16.5" style="46" customWidth="1"/>
    <col min="2556" max="2556" width="13.25" style="46" customWidth="1"/>
    <col min="2557" max="2557" width="17.125" style="46" customWidth="1"/>
    <col min="2558" max="2558" width="91.875" style="46" customWidth="1"/>
    <col min="2559" max="2559" width="157.375" style="46" customWidth="1"/>
    <col min="2560" max="2800" width="9" style="46"/>
    <col min="2801" max="2801" width="8.875" style="46" customWidth="1"/>
    <col min="2802" max="2802" width="72.75" style="46" customWidth="1"/>
    <col min="2803" max="2803" width="10.75" style="46" customWidth="1"/>
    <col min="2804" max="2804" width="8.625" style="46" customWidth="1"/>
    <col min="2805" max="2805" width="9" style="46" customWidth="1"/>
    <col min="2806" max="2806" width="13.375" style="46" customWidth="1"/>
    <col min="2807" max="2807" width="17.125" style="46" customWidth="1"/>
    <col min="2808" max="2808" width="13.25" style="46" customWidth="1"/>
    <col min="2809" max="2809" width="17.375" style="46" customWidth="1"/>
    <col min="2810" max="2810" width="13.125" style="46" customWidth="1"/>
    <col min="2811" max="2811" width="16.5" style="46" customWidth="1"/>
    <col min="2812" max="2812" width="13.25" style="46" customWidth="1"/>
    <col min="2813" max="2813" width="17.125" style="46" customWidth="1"/>
    <col min="2814" max="2814" width="91.875" style="46" customWidth="1"/>
    <col min="2815" max="2815" width="157.375" style="46" customWidth="1"/>
    <col min="2816" max="3056" width="9" style="46"/>
    <col min="3057" max="3057" width="8.875" style="46" customWidth="1"/>
    <col min="3058" max="3058" width="72.75" style="46" customWidth="1"/>
    <col min="3059" max="3059" width="10.75" style="46" customWidth="1"/>
    <col min="3060" max="3060" width="8.625" style="46" customWidth="1"/>
    <col min="3061" max="3061" width="9" style="46" customWidth="1"/>
    <col min="3062" max="3062" width="13.375" style="46" customWidth="1"/>
    <col min="3063" max="3063" width="17.125" style="46" customWidth="1"/>
    <col min="3064" max="3064" width="13.25" style="46" customWidth="1"/>
    <col min="3065" max="3065" width="17.375" style="46" customWidth="1"/>
    <col min="3066" max="3066" width="13.125" style="46" customWidth="1"/>
    <col min="3067" max="3067" width="16.5" style="46" customWidth="1"/>
    <col min="3068" max="3068" width="13.25" style="46" customWidth="1"/>
    <col min="3069" max="3069" width="17.125" style="46" customWidth="1"/>
    <col min="3070" max="3070" width="91.875" style="46" customWidth="1"/>
    <col min="3071" max="3071" width="157.375" style="46" customWidth="1"/>
    <col min="3072" max="3312" width="9" style="46"/>
    <col min="3313" max="3313" width="8.875" style="46" customWidth="1"/>
    <col min="3314" max="3314" width="72.75" style="46" customWidth="1"/>
    <col min="3315" max="3315" width="10.75" style="46" customWidth="1"/>
    <col min="3316" max="3316" width="8.625" style="46" customWidth="1"/>
    <col min="3317" max="3317" width="9" style="46" customWidth="1"/>
    <col min="3318" max="3318" width="13.375" style="46" customWidth="1"/>
    <col min="3319" max="3319" width="17.125" style="46" customWidth="1"/>
    <col min="3320" max="3320" width="13.25" style="46" customWidth="1"/>
    <col min="3321" max="3321" width="17.375" style="46" customWidth="1"/>
    <col min="3322" max="3322" width="13.125" style="46" customWidth="1"/>
    <col min="3323" max="3323" width="16.5" style="46" customWidth="1"/>
    <col min="3324" max="3324" width="13.25" style="46" customWidth="1"/>
    <col min="3325" max="3325" width="17.125" style="46" customWidth="1"/>
    <col min="3326" max="3326" width="91.875" style="46" customWidth="1"/>
    <col min="3327" max="3327" width="157.375" style="46" customWidth="1"/>
    <col min="3328" max="3568" width="9" style="46"/>
    <col min="3569" max="3569" width="8.875" style="46" customWidth="1"/>
    <col min="3570" max="3570" width="72.75" style="46" customWidth="1"/>
    <col min="3571" max="3571" width="10.75" style="46" customWidth="1"/>
    <col min="3572" max="3572" width="8.625" style="46" customWidth="1"/>
    <col min="3573" max="3573" width="9" style="46" customWidth="1"/>
    <col min="3574" max="3574" width="13.375" style="46" customWidth="1"/>
    <col min="3575" max="3575" width="17.125" style="46" customWidth="1"/>
    <col min="3576" max="3576" width="13.25" style="46" customWidth="1"/>
    <col min="3577" max="3577" width="17.375" style="46" customWidth="1"/>
    <col min="3578" max="3578" width="13.125" style="46" customWidth="1"/>
    <col min="3579" max="3579" width="16.5" style="46" customWidth="1"/>
    <col min="3580" max="3580" width="13.25" style="46" customWidth="1"/>
    <col min="3581" max="3581" width="17.125" style="46" customWidth="1"/>
    <col min="3582" max="3582" width="91.875" style="46" customWidth="1"/>
    <col min="3583" max="3583" width="157.375" style="46" customWidth="1"/>
    <col min="3584" max="3824" width="9" style="46"/>
    <col min="3825" max="3825" width="8.875" style="46" customWidth="1"/>
    <col min="3826" max="3826" width="72.75" style="46" customWidth="1"/>
    <col min="3827" max="3827" width="10.75" style="46" customWidth="1"/>
    <col min="3828" max="3828" width="8.625" style="46" customWidth="1"/>
    <col min="3829" max="3829" width="9" style="46" customWidth="1"/>
    <col min="3830" max="3830" width="13.375" style="46" customWidth="1"/>
    <col min="3831" max="3831" width="17.125" style="46" customWidth="1"/>
    <col min="3832" max="3832" width="13.25" style="46" customWidth="1"/>
    <col min="3833" max="3833" width="17.375" style="46" customWidth="1"/>
    <col min="3834" max="3834" width="13.125" style="46" customWidth="1"/>
    <col min="3835" max="3835" width="16.5" style="46" customWidth="1"/>
    <col min="3836" max="3836" width="13.25" style="46" customWidth="1"/>
    <col min="3837" max="3837" width="17.125" style="46" customWidth="1"/>
    <col min="3838" max="3838" width="91.875" style="46" customWidth="1"/>
    <col min="3839" max="3839" width="157.375" style="46" customWidth="1"/>
    <col min="3840" max="4080" width="9" style="46"/>
    <col min="4081" max="4081" width="8.875" style="46" customWidth="1"/>
    <col min="4082" max="4082" width="72.75" style="46" customWidth="1"/>
    <col min="4083" max="4083" width="10.75" style="46" customWidth="1"/>
    <col min="4084" max="4084" width="8.625" style="46" customWidth="1"/>
    <col min="4085" max="4085" width="9" style="46" customWidth="1"/>
    <col min="4086" max="4086" width="13.375" style="46" customWidth="1"/>
    <col min="4087" max="4087" width="17.125" style="46" customWidth="1"/>
    <col min="4088" max="4088" width="13.25" style="46" customWidth="1"/>
    <col min="4089" max="4089" width="17.375" style="46" customWidth="1"/>
    <col min="4090" max="4090" width="13.125" style="46" customWidth="1"/>
    <col min="4091" max="4091" width="16.5" style="46" customWidth="1"/>
    <col min="4092" max="4092" width="13.25" style="46" customWidth="1"/>
    <col min="4093" max="4093" width="17.125" style="46" customWidth="1"/>
    <col min="4094" max="4094" width="91.875" style="46" customWidth="1"/>
    <col min="4095" max="4095" width="157.375" style="46" customWidth="1"/>
    <col min="4096" max="4336" width="9" style="46"/>
    <col min="4337" max="4337" width="8.875" style="46" customWidth="1"/>
    <col min="4338" max="4338" width="72.75" style="46" customWidth="1"/>
    <col min="4339" max="4339" width="10.75" style="46" customWidth="1"/>
    <col min="4340" max="4340" width="8.625" style="46" customWidth="1"/>
    <col min="4341" max="4341" width="9" style="46" customWidth="1"/>
    <col min="4342" max="4342" width="13.375" style="46" customWidth="1"/>
    <col min="4343" max="4343" width="17.125" style="46" customWidth="1"/>
    <col min="4344" max="4344" width="13.25" style="46" customWidth="1"/>
    <col min="4345" max="4345" width="17.375" style="46" customWidth="1"/>
    <col min="4346" max="4346" width="13.125" style="46" customWidth="1"/>
    <col min="4347" max="4347" width="16.5" style="46" customWidth="1"/>
    <col min="4348" max="4348" width="13.25" style="46" customWidth="1"/>
    <col min="4349" max="4349" width="17.125" style="46" customWidth="1"/>
    <col min="4350" max="4350" width="91.875" style="46" customWidth="1"/>
    <col min="4351" max="4351" width="157.375" style="46" customWidth="1"/>
    <col min="4352" max="4592" width="9" style="46"/>
    <col min="4593" max="4593" width="8.875" style="46" customWidth="1"/>
    <col min="4594" max="4594" width="72.75" style="46" customWidth="1"/>
    <col min="4595" max="4595" width="10.75" style="46" customWidth="1"/>
    <col min="4596" max="4596" width="8.625" style="46" customWidth="1"/>
    <col min="4597" max="4597" width="9" style="46" customWidth="1"/>
    <col min="4598" max="4598" width="13.375" style="46" customWidth="1"/>
    <col min="4599" max="4599" width="17.125" style="46" customWidth="1"/>
    <col min="4600" max="4600" width="13.25" style="46" customWidth="1"/>
    <col min="4601" max="4601" width="17.375" style="46" customWidth="1"/>
    <col min="4602" max="4602" width="13.125" style="46" customWidth="1"/>
    <col min="4603" max="4603" width="16.5" style="46" customWidth="1"/>
    <col min="4604" max="4604" width="13.25" style="46" customWidth="1"/>
    <col min="4605" max="4605" width="17.125" style="46" customWidth="1"/>
    <col min="4606" max="4606" width="91.875" style="46" customWidth="1"/>
    <col min="4607" max="4607" width="157.375" style="46" customWidth="1"/>
    <col min="4608" max="4848" width="9" style="46"/>
    <col min="4849" max="4849" width="8.875" style="46" customWidth="1"/>
    <col min="4850" max="4850" width="72.75" style="46" customWidth="1"/>
    <col min="4851" max="4851" width="10.75" style="46" customWidth="1"/>
    <col min="4852" max="4852" width="8.625" style="46" customWidth="1"/>
    <col min="4853" max="4853" width="9" style="46" customWidth="1"/>
    <col min="4854" max="4854" width="13.375" style="46" customWidth="1"/>
    <col min="4855" max="4855" width="17.125" style="46" customWidth="1"/>
    <col min="4856" max="4856" width="13.25" style="46" customWidth="1"/>
    <col min="4857" max="4857" width="17.375" style="46" customWidth="1"/>
    <col min="4858" max="4858" width="13.125" style="46" customWidth="1"/>
    <col min="4859" max="4859" width="16.5" style="46" customWidth="1"/>
    <col min="4860" max="4860" width="13.25" style="46" customWidth="1"/>
    <col min="4861" max="4861" width="17.125" style="46" customWidth="1"/>
    <col min="4862" max="4862" width="91.875" style="46" customWidth="1"/>
    <col min="4863" max="4863" width="157.375" style="46" customWidth="1"/>
    <col min="4864" max="5104" width="9" style="46"/>
    <col min="5105" max="5105" width="8.875" style="46" customWidth="1"/>
    <col min="5106" max="5106" width="72.75" style="46" customWidth="1"/>
    <col min="5107" max="5107" width="10.75" style="46" customWidth="1"/>
    <col min="5108" max="5108" width="8.625" style="46" customWidth="1"/>
    <col min="5109" max="5109" width="9" style="46" customWidth="1"/>
    <col min="5110" max="5110" width="13.375" style="46" customWidth="1"/>
    <col min="5111" max="5111" width="17.125" style="46" customWidth="1"/>
    <col min="5112" max="5112" width="13.25" style="46" customWidth="1"/>
    <col min="5113" max="5113" width="17.375" style="46" customWidth="1"/>
    <col min="5114" max="5114" width="13.125" style="46" customWidth="1"/>
    <col min="5115" max="5115" width="16.5" style="46" customWidth="1"/>
    <col min="5116" max="5116" width="13.25" style="46" customWidth="1"/>
    <col min="5117" max="5117" width="17.125" style="46" customWidth="1"/>
    <col min="5118" max="5118" width="91.875" style="46" customWidth="1"/>
    <col min="5119" max="5119" width="157.375" style="46" customWidth="1"/>
    <col min="5120" max="5360" width="9" style="46"/>
    <col min="5361" max="5361" width="8.875" style="46" customWidth="1"/>
    <col min="5362" max="5362" width="72.75" style="46" customWidth="1"/>
    <col min="5363" max="5363" width="10.75" style="46" customWidth="1"/>
    <col min="5364" max="5364" width="8.625" style="46" customWidth="1"/>
    <col min="5365" max="5365" width="9" style="46" customWidth="1"/>
    <col min="5366" max="5366" width="13.375" style="46" customWidth="1"/>
    <col min="5367" max="5367" width="17.125" style="46" customWidth="1"/>
    <col min="5368" max="5368" width="13.25" style="46" customWidth="1"/>
    <col min="5369" max="5369" width="17.375" style="46" customWidth="1"/>
    <col min="5370" max="5370" width="13.125" style="46" customWidth="1"/>
    <col min="5371" max="5371" width="16.5" style="46" customWidth="1"/>
    <col min="5372" max="5372" width="13.25" style="46" customWidth="1"/>
    <col min="5373" max="5373" width="17.125" style="46" customWidth="1"/>
    <col min="5374" max="5374" width="91.875" style="46" customWidth="1"/>
    <col min="5375" max="5375" width="157.375" style="46" customWidth="1"/>
    <col min="5376" max="5616" width="9" style="46"/>
    <col min="5617" max="5617" width="8.875" style="46" customWidth="1"/>
    <col min="5618" max="5618" width="72.75" style="46" customWidth="1"/>
    <col min="5619" max="5619" width="10.75" style="46" customWidth="1"/>
    <col min="5620" max="5620" width="8.625" style="46" customWidth="1"/>
    <col min="5621" max="5621" width="9" style="46" customWidth="1"/>
    <col min="5622" max="5622" width="13.375" style="46" customWidth="1"/>
    <col min="5623" max="5623" width="17.125" style="46" customWidth="1"/>
    <col min="5624" max="5624" width="13.25" style="46" customWidth="1"/>
    <col min="5625" max="5625" width="17.375" style="46" customWidth="1"/>
    <col min="5626" max="5626" width="13.125" style="46" customWidth="1"/>
    <col min="5627" max="5627" width="16.5" style="46" customWidth="1"/>
    <col min="5628" max="5628" width="13.25" style="46" customWidth="1"/>
    <col min="5629" max="5629" width="17.125" style="46" customWidth="1"/>
    <col min="5630" max="5630" width="91.875" style="46" customWidth="1"/>
    <col min="5631" max="5631" width="157.375" style="46" customWidth="1"/>
    <col min="5632" max="5872" width="9" style="46"/>
    <col min="5873" max="5873" width="8.875" style="46" customWidth="1"/>
    <col min="5874" max="5874" width="72.75" style="46" customWidth="1"/>
    <col min="5875" max="5875" width="10.75" style="46" customWidth="1"/>
    <col min="5876" max="5876" width="8.625" style="46" customWidth="1"/>
    <col min="5877" max="5877" width="9" style="46" customWidth="1"/>
    <col min="5878" max="5878" width="13.375" style="46" customWidth="1"/>
    <col min="5879" max="5879" width="17.125" style="46" customWidth="1"/>
    <col min="5880" max="5880" width="13.25" style="46" customWidth="1"/>
    <col min="5881" max="5881" width="17.375" style="46" customWidth="1"/>
    <col min="5882" max="5882" width="13.125" style="46" customWidth="1"/>
    <col min="5883" max="5883" width="16.5" style="46" customWidth="1"/>
    <col min="5884" max="5884" width="13.25" style="46" customWidth="1"/>
    <col min="5885" max="5885" width="17.125" style="46" customWidth="1"/>
    <col min="5886" max="5886" width="91.875" style="46" customWidth="1"/>
    <col min="5887" max="5887" width="157.375" style="46" customWidth="1"/>
    <col min="5888" max="6128" width="9" style="46"/>
    <col min="6129" max="6129" width="8.875" style="46" customWidth="1"/>
    <col min="6130" max="6130" width="72.75" style="46" customWidth="1"/>
    <col min="6131" max="6131" width="10.75" style="46" customWidth="1"/>
    <col min="6132" max="6132" width="8.625" style="46" customWidth="1"/>
    <col min="6133" max="6133" width="9" style="46" customWidth="1"/>
    <col min="6134" max="6134" width="13.375" style="46" customWidth="1"/>
    <col min="6135" max="6135" width="17.125" style="46" customWidth="1"/>
    <col min="6136" max="6136" width="13.25" style="46" customWidth="1"/>
    <col min="6137" max="6137" width="17.375" style="46" customWidth="1"/>
    <col min="6138" max="6138" width="13.125" style="46" customWidth="1"/>
    <col min="6139" max="6139" width="16.5" style="46" customWidth="1"/>
    <col min="6140" max="6140" width="13.25" style="46" customWidth="1"/>
    <col min="6141" max="6141" width="17.125" style="46" customWidth="1"/>
    <col min="6142" max="6142" width="91.875" style="46" customWidth="1"/>
    <col min="6143" max="6143" width="157.375" style="46" customWidth="1"/>
    <col min="6144" max="6384" width="9" style="46"/>
    <col min="6385" max="6385" width="8.875" style="46" customWidth="1"/>
    <col min="6386" max="6386" width="72.75" style="46" customWidth="1"/>
    <col min="6387" max="6387" width="10.75" style="46" customWidth="1"/>
    <col min="6388" max="6388" width="8.625" style="46" customWidth="1"/>
    <col min="6389" max="6389" width="9" style="46" customWidth="1"/>
    <col min="6390" max="6390" width="13.375" style="46" customWidth="1"/>
    <col min="6391" max="6391" width="17.125" style="46" customWidth="1"/>
    <col min="6392" max="6392" width="13.25" style="46" customWidth="1"/>
    <col min="6393" max="6393" width="17.375" style="46" customWidth="1"/>
    <col min="6394" max="6394" width="13.125" style="46" customWidth="1"/>
    <col min="6395" max="6395" width="16.5" style="46" customWidth="1"/>
    <col min="6396" max="6396" width="13.25" style="46" customWidth="1"/>
    <col min="6397" max="6397" width="17.125" style="46" customWidth="1"/>
    <col min="6398" max="6398" width="91.875" style="46" customWidth="1"/>
    <col min="6399" max="6399" width="157.375" style="46" customWidth="1"/>
    <col min="6400" max="6640" width="9" style="46"/>
    <col min="6641" max="6641" width="8.875" style="46" customWidth="1"/>
    <col min="6642" max="6642" width="72.75" style="46" customWidth="1"/>
    <col min="6643" max="6643" width="10.75" style="46" customWidth="1"/>
    <col min="6644" max="6644" width="8.625" style="46" customWidth="1"/>
    <col min="6645" max="6645" width="9" style="46" customWidth="1"/>
    <col min="6646" max="6646" width="13.375" style="46" customWidth="1"/>
    <col min="6647" max="6647" width="17.125" style="46" customWidth="1"/>
    <col min="6648" max="6648" width="13.25" style="46" customWidth="1"/>
    <col min="6649" max="6649" width="17.375" style="46" customWidth="1"/>
    <col min="6650" max="6650" width="13.125" style="46" customWidth="1"/>
    <col min="6651" max="6651" width="16.5" style="46" customWidth="1"/>
    <col min="6652" max="6652" width="13.25" style="46" customWidth="1"/>
    <col min="6653" max="6653" width="17.125" style="46" customWidth="1"/>
    <col min="6654" max="6654" width="91.875" style="46" customWidth="1"/>
    <col min="6655" max="6655" width="157.375" style="46" customWidth="1"/>
    <col min="6656" max="6896" width="9" style="46"/>
    <col min="6897" max="6897" width="8.875" style="46" customWidth="1"/>
    <col min="6898" max="6898" width="72.75" style="46" customWidth="1"/>
    <col min="6899" max="6899" width="10.75" style="46" customWidth="1"/>
    <col min="6900" max="6900" width="8.625" style="46" customWidth="1"/>
    <col min="6901" max="6901" width="9" style="46" customWidth="1"/>
    <col min="6902" max="6902" width="13.375" style="46" customWidth="1"/>
    <col min="6903" max="6903" width="17.125" style="46" customWidth="1"/>
    <col min="6904" max="6904" width="13.25" style="46" customWidth="1"/>
    <col min="6905" max="6905" width="17.375" style="46" customWidth="1"/>
    <col min="6906" max="6906" width="13.125" style="46" customWidth="1"/>
    <col min="6907" max="6907" width="16.5" style="46" customWidth="1"/>
    <col min="6908" max="6908" width="13.25" style="46" customWidth="1"/>
    <col min="6909" max="6909" width="17.125" style="46" customWidth="1"/>
    <col min="6910" max="6910" width="91.875" style="46" customWidth="1"/>
    <col min="6911" max="6911" width="157.375" style="46" customWidth="1"/>
    <col min="6912" max="7152" width="9" style="46"/>
    <col min="7153" max="7153" width="8.875" style="46" customWidth="1"/>
    <col min="7154" max="7154" width="72.75" style="46" customWidth="1"/>
    <col min="7155" max="7155" width="10.75" style="46" customWidth="1"/>
    <col min="7156" max="7156" width="8.625" style="46" customWidth="1"/>
    <col min="7157" max="7157" width="9" style="46" customWidth="1"/>
    <col min="7158" max="7158" width="13.375" style="46" customWidth="1"/>
    <col min="7159" max="7159" width="17.125" style="46" customWidth="1"/>
    <col min="7160" max="7160" width="13.25" style="46" customWidth="1"/>
    <col min="7161" max="7161" width="17.375" style="46" customWidth="1"/>
    <col min="7162" max="7162" width="13.125" style="46" customWidth="1"/>
    <col min="7163" max="7163" width="16.5" style="46" customWidth="1"/>
    <col min="7164" max="7164" width="13.25" style="46" customWidth="1"/>
    <col min="7165" max="7165" width="17.125" style="46" customWidth="1"/>
    <col min="7166" max="7166" width="91.875" style="46" customWidth="1"/>
    <col min="7167" max="7167" width="157.375" style="46" customWidth="1"/>
    <col min="7168" max="7408" width="9" style="46"/>
    <col min="7409" max="7409" width="8.875" style="46" customWidth="1"/>
    <col min="7410" max="7410" width="72.75" style="46" customWidth="1"/>
    <col min="7411" max="7411" width="10.75" style="46" customWidth="1"/>
    <col min="7412" max="7412" width="8.625" style="46" customWidth="1"/>
    <col min="7413" max="7413" width="9" style="46" customWidth="1"/>
    <col min="7414" max="7414" width="13.375" style="46" customWidth="1"/>
    <col min="7415" max="7415" width="17.125" style="46" customWidth="1"/>
    <col min="7416" max="7416" width="13.25" style="46" customWidth="1"/>
    <col min="7417" max="7417" width="17.375" style="46" customWidth="1"/>
    <col min="7418" max="7418" width="13.125" style="46" customWidth="1"/>
    <col min="7419" max="7419" width="16.5" style="46" customWidth="1"/>
    <col min="7420" max="7420" width="13.25" style="46" customWidth="1"/>
    <col min="7421" max="7421" width="17.125" style="46" customWidth="1"/>
    <col min="7422" max="7422" width="91.875" style="46" customWidth="1"/>
    <col min="7423" max="7423" width="157.375" style="46" customWidth="1"/>
    <col min="7424" max="7664" width="9" style="46"/>
    <col min="7665" max="7665" width="8.875" style="46" customWidth="1"/>
    <col min="7666" max="7666" width="72.75" style="46" customWidth="1"/>
    <col min="7667" max="7667" width="10.75" style="46" customWidth="1"/>
    <col min="7668" max="7668" width="8.625" style="46" customWidth="1"/>
    <col min="7669" max="7669" width="9" style="46" customWidth="1"/>
    <col min="7670" max="7670" width="13.375" style="46" customWidth="1"/>
    <col min="7671" max="7671" width="17.125" style="46" customWidth="1"/>
    <col min="7672" max="7672" width="13.25" style="46" customWidth="1"/>
    <col min="7673" max="7673" width="17.375" style="46" customWidth="1"/>
    <col min="7674" max="7674" width="13.125" style="46" customWidth="1"/>
    <col min="7675" max="7675" width="16.5" style="46" customWidth="1"/>
    <col min="7676" max="7676" width="13.25" style="46" customWidth="1"/>
    <col min="7677" max="7677" width="17.125" style="46" customWidth="1"/>
    <col min="7678" max="7678" width="91.875" style="46" customWidth="1"/>
    <col min="7679" max="7679" width="157.375" style="46" customWidth="1"/>
    <col min="7680" max="7920" width="9" style="46"/>
    <col min="7921" max="7921" width="8.875" style="46" customWidth="1"/>
    <col min="7922" max="7922" width="72.75" style="46" customWidth="1"/>
    <col min="7923" max="7923" width="10.75" style="46" customWidth="1"/>
    <col min="7924" max="7924" width="8.625" style="46" customWidth="1"/>
    <col min="7925" max="7925" width="9" style="46" customWidth="1"/>
    <col min="7926" max="7926" width="13.375" style="46" customWidth="1"/>
    <col min="7927" max="7927" width="17.125" style="46" customWidth="1"/>
    <col min="7928" max="7928" width="13.25" style="46" customWidth="1"/>
    <col min="7929" max="7929" width="17.375" style="46" customWidth="1"/>
    <col min="7930" max="7930" width="13.125" style="46" customWidth="1"/>
    <col min="7931" max="7931" width="16.5" style="46" customWidth="1"/>
    <col min="7932" max="7932" width="13.25" style="46" customWidth="1"/>
    <col min="7933" max="7933" width="17.125" style="46" customWidth="1"/>
    <col min="7934" max="7934" width="91.875" style="46" customWidth="1"/>
    <col min="7935" max="7935" width="157.375" style="46" customWidth="1"/>
    <col min="7936" max="8176" width="9" style="46"/>
    <col min="8177" max="8177" width="8.875" style="46" customWidth="1"/>
    <col min="8178" max="8178" width="72.75" style="46" customWidth="1"/>
    <col min="8179" max="8179" width="10.75" style="46" customWidth="1"/>
    <col min="8180" max="8180" width="8.625" style="46" customWidth="1"/>
    <col min="8181" max="8181" width="9" style="46" customWidth="1"/>
    <col min="8182" max="8182" width="13.375" style="46" customWidth="1"/>
    <col min="8183" max="8183" width="17.125" style="46" customWidth="1"/>
    <col min="8184" max="8184" width="13.25" style="46" customWidth="1"/>
    <col min="8185" max="8185" width="17.375" style="46" customWidth="1"/>
    <col min="8186" max="8186" width="13.125" style="46" customWidth="1"/>
    <col min="8187" max="8187" width="16.5" style="46" customWidth="1"/>
    <col min="8188" max="8188" width="13.25" style="46" customWidth="1"/>
    <col min="8189" max="8189" width="17.125" style="46" customWidth="1"/>
    <col min="8190" max="8190" width="91.875" style="46" customWidth="1"/>
    <col min="8191" max="8191" width="157.375" style="46" customWidth="1"/>
    <col min="8192" max="8432" width="9" style="46"/>
    <col min="8433" max="8433" width="8.875" style="46" customWidth="1"/>
    <col min="8434" max="8434" width="72.75" style="46" customWidth="1"/>
    <col min="8435" max="8435" width="10.75" style="46" customWidth="1"/>
    <col min="8436" max="8436" width="8.625" style="46" customWidth="1"/>
    <col min="8437" max="8437" width="9" style="46" customWidth="1"/>
    <col min="8438" max="8438" width="13.375" style="46" customWidth="1"/>
    <col min="8439" max="8439" width="17.125" style="46" customWidth="1"/>
    <col min="8440" max="8440" width="13.25" style="46" customWidth="1"/>
    <col min="8441" max="8441" width="17.375" style="46" customWidth="1"/>
    <col min="8442" max="8442" width="13.125" style="46" customWidth="1"/>
    <col min="8443" max="8443" width="16.5" style="46" customWidth="1"/>
    <col min="8444" max="8444" width="13.25" style="46" customWidth="1"/>
    <col min="8445" max="8445" width="17.125" style="46" customWidth="1"/>
    <col min="8446" max="8446" width="91.875" style="46" customWidth="1"/>
    <col min="8447" max="8447" width="157.375" style="46" customWidth="1"/>
    <col min="8448" max="8688" width="9" style="46"/>
    <col min="8689" max="8689" width="8.875" style="46" customWidth="1"/>
    <col min="8690" max="8690" width="72.75" style="46" customWidth="1"/>
    <col min="8691" max="8691" width="10.75" style="46" customWidth="1"/>
    <col min="8692" max="8692" width="8.625" style="46" customWidth="1"/>
    <col min="8693" max="8693" width="9" style="46" customWidth="1"/>
    <col min="8694" max="8694" width="13.375" style="46" customWidth="1"/>
    <col min="8695" max="8695" width="17.125" style="46" customWidth="1"/>
    <col min="8696" max="8696" width="13.25" style="46" customWidth="1"/>
    <col min="8697" max="8697" width="17.375" style="46" customWidth="1"/>
    <col min="8698" max="8698" width="13.125" style="46" customWidth="1"/>
    <col min="8699" max="8699" width="16.5" style="46" customWidth="1"/>
    <col min="8700" max="8700" width="13.25" style="46" customWidth="1"/>
    <col min="8701" max="8701" width="17.125" style="46" customWidth="1"/>
    <col min="8702" max="8702" width="91.875" style="46" customWidth="1"/>
    <col min="8703" max="8703" width="157.375" style="46" customWidth="1"/>
    <col min="8704" max="8944" width="9" style="46"/>
    <col min="8945" max="8945" width="8.875" style="46" customWidth="1"/>
    <col min="8946" max="8946" width="72.75" style="46" customWidth="1"/>
    <col min="8947" max="8947" width="10.75" style="46" customWidth="1"/>
    <col min="8948" max="8948" width="8.625" style="46" customWidth="1"/>
    <col min="8949" max="8949" width="9" style="46" customWidth="1"/>
    <col min="8950" max="8950" width="13.375" style="46" customWidth="1"/>
    <col min="8951" max="8951" width="17.125" style="46" customWidth="1"/>
    <col min="8952" max="8952" width="13.25" style="46" customWidth="1"/>
    <col min="8953" max="8953" width="17.375" style="46" customWidth="1"/>
    <col min="8954" max="8954" width="13.125" style="46" customWidth="1"/>
    <col min="8955" max="8955" width="16.5" style="46" customWidth="1"/>
    <col min="8956" max="8956" width="13.25" style="46" customWidth="1"/>
    <col min="8957" max="8957" width="17.125" style="46" customWidth="1"/>
    <col min="8958" max="8958" width="91.875" style="46" customWidth="1"/>
    <col min="8959" max="8959" width="157.375" style="46" customWidth="1"/>
    <col min="8960" max="9200" width="9" style="46"/>
    <col min="9201" max="9201" width="8.875" style="46" customWidth="1"/>
    <col min="9202" max="9202" width="72.75" style="46" customWidth="1"/>
    <col min="9203" max="9203" width="10.75" style="46" customWidth="1"/>
    <col min="9204" max="9204" width="8.625" style="46" customWidth="1"/>
    <col min="9205" max="9205" width="9" style="46" customWidth="1"/>
    <col min="9206" max="9206" width="13.375" style="46" customWidth="1"/>
    <col min="9207" max="9207" width="17.125" style="46" customWidth="1"/>
    <col min="9208" max="9208" width="13.25" style="46" customWidth="1"/>
    <col min="9209" max="9209" width="17.375" style="46" customWidth="1"/>
    <col min="9210" max="9210" width="13.125" style="46" customWidth="1"/>
    <col min="9211" max="9211" width="16.5" style="46" customWidth="1"/>
    <col min="9212" max="9212" width="13.25" style="46" customWidth="1"/>
    <col min="9213" max="9213" width="17.125" style="46" customWidth="1"/>
    <col min="9214" max="9214" width="91.875" style="46" customWidth="1"/>
    <col min="9215" max="9215" width="157.375" style="46" customWidth="1"/>
    <col min="9216" max="9456" width="9" style="46"/>
    <col min="9457" max="9457" width="8.875" style="46" customWidth="1"/>
    <col min="9458" max="9458" width="72.75" style="46" customWidth="1"/>
    <col min="9459" max="9459" width="10.75" style="46" customWidth="1"/>
    <col min="9460" max="9460" width="8.625" style="46" customWidth="1"/>
    <col min="9461" max="9461" width="9" style="46" customWidth="1"/>
    <col min="9462" max="9462" width="13.375" style="46" customWidth="1"/>
    <col min="9463" max="9463" width="17.125" style="46" customWidth="1"/>
    <col min="9464" max="9464" width="13.25" style="46" customWidth="1"/>
    <col min="9465" max="9465" width="17.375" style="46" customWidth="1"/>
    <col min="9466" max="9466" width="13.125" style="46" customWidth="1"/>
    <col min="9467" max="9467" width="16.5" style="46" customWidth="1"/>
    <col min="9468" max="9468" width="13.25" style="46" customWidth="1"/>
    <col min="9469" max="9469" width="17.125" style="46" customWidth="1"/>
    <col min="9470" max="9470" width="91.875" style="46" customWidth="1"/>
    <col min="9471" max="9471" width="157.375" style="46" customWidth="1"/>
    <col min="9472" max="9712" width="9" style="46"/>
    <col min="9713" max="9713" width="8.875" style="46" customWidth="1"/>
    <col min="9714" max="9714" width="72.75" style="46" customWidth="1"/>
    <col min="9715" max="9715" width="10.75" style="46" customWidth="1"/>
    <col min="9716" max="9716" width="8.625" style="46" customWidth="1"/>
    <col min="9717" max="9717" width="9" style="46" customWidth="1"/>
    <col min="9718" max="9718" width="13.375" style="46" customWidth="1"/>
    <col min="9719" max="9719" width="17.125" style="46" customWidth="1"/>
    <col min="9720" max="9720" width="13.25" style="46" customWidth="1"/>
    <col min="9721" max="9721" width="17.375" style="46" customWidth="1"/>
    <col min="9722" max="9722" width="13.125" style="46" customWidth="1"/>
    <col min="9723" max="9723" width="16.5" style="46" customWidth="1"/>
    <col min="9724" max="9724" width="13.25" style="46" customWidth="1"/>
    <col min="9725" max="9725" width="17.125" style="46" customWidth="1"/>
    <col min="9726" max="9726" width="91.875" style="46" customWidth="1"/>
    <col min="9727" max="9727" width="157.375" style="46" customWidth="1"/>
    <col min="9728" max="9968" width="9" style="46"/>
    <col min="9969" max="9969" width="8.875" style="46" customWidth="1"/>
    <col min="9970" max="9970" width="72.75" style="46" customWidth="1"/>
    <col min="9971" max="9971" width="10.75" style="46" customWidth="1"/>
    <col min="9972" max="9972" width="8.625" style="46" customWidth="1"/>
    <col min="9973" max="9973" width="9" style="46" customWidth="1"/>
    <col min="9974" max="9974" width="13.375" style="46" customWidth="1"/>
    <col min="9975" max="9975" width="17.125" style="46" customWidth="1"/>
    <col min="9976" max="9976" width="13.25" style="46" customWidth="1"/>
    <col min="9977" max="9977" width="17.375" style="46" customWidth="1"/>
    <col min="9978" max="9978" width="13.125" style="46" customWidth="1"/>
    <col min="9979" max="9979" width="16.5" style="46" customWidth="1"/>
    <col min="9980" max="9980" width="13.25" style="46" customWidth="1"/>
    <col min="9981" max="9981" width="17.125" style="46" customWidth="1"/>
    <col min="9982" max="9982" width="91.875" style="46" customWidth="1"/>
    <col min="9983" max="9983" width="157.375" style="46" customWidth="1"/>
    <col min="9984" max="10224" width="9" style="46"/>
    <col min="10225" max="10225" width="8.875" style="46" customWidth="1"/>
    <col min="10226" max="10226" width="72.75" style="46" customWidth="1"/>
    <col min="10227" max="10227" width="10.75" style="46" customWidth="1"/>
    <col min="10228" max="10228" width="8.625" style="46" customWidth="1"/>
    <col min="10229" max="10229" width="9" style="46" customWidth="1"/>
    <col min="10230" max="10230" width="13.375" style="46" customWidth="1"/>
    <col min="10231" max="10231" width="17.125" style="46" customWidth="1"/>
    <col min="10232" max="10232" width="13.25" style="46" customWidth="1"/>
    <col min="10233" max="10233" width="17.375" style="46" customWidth="1"/>
    <col min="10234" max="10234" width="13.125" style="46" customWidth="1"/>
    <col min="10235" max="10235" width="16.5" style="46" customWidth="1"/>
    <col min="10236" max="10236" width="13.25" style="46" customWidth="1"/>
    <col min="10237" max="10237" width="17.125" style="46" customWidth="1"/>
    <col min="10238" max="10238" width="91.875" style="46" customWidth="1"/>
    <col min="10239" max="10239" width="157.375" style="46" customWidth="1"/>
    <col min="10240" max="10480" width="9" style="46"/>
    <col min="10481" max="10481" width="8.875" style="46" customWidth="1"/>
    <col min="10482" max="10482" width="72.75" style="46" customWidth="1"/>
    <col min="10483" max="10483" width="10.75" style="46" customWidth="1"/>
    <col min="10484" max="10484" width="8.625" style="46" customWidth="1"/>
    <col min="10485" max="10485" width="9" style="46" customWidth="1"/>
    <col min="10486" max="10486" width="13.375" style="46" customWidth="1"/>
    <col min="10487" max="10487" width="17.125" style="46" customWidth="1"/>
    <col min="10488" max="10488" width="13.25" style="46" customWidth="1"/>
    <col min="10489" max="10489" width="17.375" style="46" customWidth="1"/>
    <col min="10490" max="10490" width="13.125" style="46" customWidth="1"/>
    <col min="10491" max="10491" width="16.5" style="46" customWidth="1"/>
    <col min="10492" max="10492" width="13.25" style="46" customWidth="1"/>
    <col min="10493" max="10493" width="17.125" style="46" customWidth="1"/>
    <col min="10494" max="10494" width="91.875" style="46" customWidth="1"/>
    <col min="10495" max="10495" width="157.375" style="46" customWidth="1"/>
    <col min="10496" max="10736" width="9" style="46"/>
    <col min="10737" max="10737" width="8.875" style="46" customWidth="1"/>
    <col min="10738" max="10738" width="72.75" style="46" customWidth="1"/>
    <col min="10739" max="10739" width="10.75" style="46" customWidth="1"/>
    <col min="10740" max="10740" width="8.625" style="46" customWidth="1"/>
    <col min="10741" max="10741" width="9" style="46" customWidth="1"/>
    <col min="10742" max="10742" width="13.375" style="46" customWidth="1"/>
    <col min="10743" max="10743" width="17.125" style="46" customWidth="1"/>
    <col min="10744" max="10744" width="13.25" style="46" customWidth="1"/>
    <col min="10745" max="10745" width="17.375" style="46" customWidth="1"/>
    <col min="10746" max="10746" width="13.125" style="46" customWidth="1"/>
    <col min="10747" max="10747" width="16.5" style="46" customWidth="1"/>
    <col min="10748" max="10748" width="13.25" style="46" customWidth="1"/>
    <col min="10749" max="10749" width="17.125" style="46" customWidth="1"/>
    <col min="10750" max="10750" width="91.875" style="46" customWidth="1"/>
    <col min="10751" max="10751" width="157.375" style="46" customWidth="1"/>
    <col min="10752" max="10992" width="9" style="46"/>
    <col min="10993" max="10993" width="8.875" style="46" customWidth="1"/>
    <col min="10994" max="10994" width="72.75" style="46" customWidth="1"/>
    <col min="10995" max="10995" width="10.75" style="46" customWidth="1"/>
    <col min="10996" max="10996" width="8.625" style="46" customWidth="1"/>
    <col min="10997" max="10997" width="9" style="46" customWidth="1"/>
    <col min="10998" max="10998" width="13.375" style="46" customWidth="1"/>
    <col min="10999" max="10999" width="17.125" style="46" customWidth="1"/>
    <col min="11000" max="11000" width="13.25" style="46" customWidth="1"/>
    <col min="11001" max="11001" width="17.375" style="46" customWidth="1"/>
    <col min="11002" max="11002" width="13.125" style="46" customWidth="1"/>
    <col min="11003" max="11003" width="16.5" style="46" customWidth="1"/>
    <col min="11004" max="11004" width="13.25" style="46" customWidth="1"/>
    <col min="11005" max="11005" width="17.125" style="46" customWidth="1"/>
    <col min="11006" max="11006" width="91.875" style="46" customWidth="1"/>
    <col min="11007" max="11007" width="157.375" style="46" customWidth="1"/>
    <col min="11008" max="11248" width="9" style="46"/>
    <col min="11249" max="11249" width="8.875" style="46" customWidth="1"/>
    <col min="11250" max="11250" width="72.75" style="46" customWidth="1"/>
    <col min="11251" max="11251" width="10.75" style="46" customWidth="1"/>
    <col min="11252" max="11252" width="8.625" style="46" customWidth="1"/>
    <col min="11253" max="11253" width="9" style="46" customWidth="1"/>
    <col min="11254" max="11254" width="13.375" style="46" customWidth="1"/>
    <col min="11255" max="11255" width="17.125" style="46" customWidth="1"/>
    <col min="11256" max="11256" width="13.25" style="46" customWidth="1"/>
    <col min="11257" max="11257" width="17.375" style="46" customWidth="1"/>
    <col min="11258" max="11258" width="13.125" style="46" customWidth="1"/>
    <col min="11259" max="11259" width="16.5" style="46" customWidth="1"/>
    <col min="11260" max="11260" width="13.25" style="46" customWidth="1"/>
    <col min="11261" max="11261" width="17.125" style="46" customWidth="1"/>
    <col min="11262" max="11262" width="91.875" style="46" customWidth="1"/>
    <col min="11263" max="11263" width="157.375" style="46" customWidth="1"/>
    <col min="11264" max="11504" width="9" style="46"/>
    <col min="11505" max="11505" width="8.875" style="46" customWidth="1"/>
    <col min="11506" max="11506" width="72.75" style="46" customWidth="1"/>
    <col min="11507" max="11507" width="10.75" style="46" customWidth="1"/>
    <col min="11508" max="11508" width="8.625" style="46" customWidth="1"/>
    <col min="11509" max="11509" width="9" style="46" customWidth="1"/>
    <col min="11510" max="11510" width="13.375" style="46" customWidth="1"/>
    <col min="11511" max="11511" width="17.125" style="46" customWidth="1"/>
    <col min="11512" max="11512" width="13.25" style="46" customWidth="1"/>
    <col min="11513" max="11513" width="17.375" style="46" customWidth="1"/>
    <col min="11514" max="11514" width="13.125" style="46" customWidth="1"/>
    <col min="11515" max="11515" width="16.5" style="46" customWidth="1"/>
    <col min="11516" max="11516" width="13.25" style="46" customWidth="1"/>
    <col min="11517" max="11517" width="17.125" style="46" customWidth="1"/>
    <col min="11518" max="11518" width="91.875" style="46" customWidth="1"/>
    <col min="11519" max="11519" width="157.375" style="46" customWidth="1"/>
    <col min="11520" max="11760" width="9" style="46"/>
    <col min="11761" max="11761" width="8.875" style="46" customWidth="1"/>
    <col min="11762" max="11762" width="72.75" style="46" customWidth="1"/>
    <col min="11763" max="11763" width="10.75" style="46" customWidth="1"/>
    <col min="11764" max="11764" width="8.625" style="46" customWidth="1"/>
    <col min="11765" max="11765" width="9" style="46" customWidth="1"/>
    <col min="11766" max="11766" width="13.375" style="46" customWidth="1"/>
    <col min="11767" max="11767" width="17.125" style="46" customWidth="1"/>
    <col min="11768" max="11768" width="13.25" style="46" customWidth="1"/>
    <col min="11769" max="11769" width="17.375" style="46" customWidth="1"/>
    <col min="11770" max="11770" width="13.125" style="46" customWidth="1"/>
    <col min="11771" max="11771" width="16.5" style="46" customWidth="1"/>
    <col min="11772" max="11772" width="13.25" style="46" customWidth="1"/>
    <col min="11773" max="11773" width="17.125" style="46" customWidth="1"/>
    <col min="11774" max="11774" width="91.875" style="46" customWidth="1"/>
    <col min="11775" max="11775" width="157.375" style="46" customWidth="1"/>
    <col min="11776" max="12016" width="9" style="46"/>
    <col min="12017" max="12017" width="8.875" style="46" customWidth="1"/>
    <col min="12018" max="12018" width="72.75" style="46" customWidth="1"/>
    <col min="12019" max="12019" width="10.75" style="46" customWidth="1"/>
    <col min="12020" max="12020" width="8.625" style="46" customWidth="1"/>
    <col min="12021" max="12021" width="9" style="46" customWidth="1"/>
    <col min="12022" max="12022" width="13.375" style="46" customWidth="1"/>
    <col min="12023" max="12023" width="17.125" style="46" customWidth="1"/>
    <col min="12024" max="12024" width="13.25" style="46" customWidth="1"/>
    <col min="12025" max="12025" width="17.375" style="46" customWidth="1"/>
    <col min="12026" max="12026" width="13.125" style="46" customWidth="1"/>
    <col min="12027" max="12027" width="16.5" style="46" customWidth="1"/>
    <col min="12028" max="12028" width="13.25" style="46" customWidth="1"/>
    <col min="12029" max="12029" width="17.125" style="46" customWidth="1"/>
    <col min="12030" max="12030" width="91.875" style="46" customWidth="1"/>
    <col min="12031" max="12031" width="157.375" style="46" customWidth="1"/>
    <col min="12032" max="12272" width="9" style="46"/>
    <col min="12273" max="12273" width="8.875" style="46" customWidth="1"/>
    <col min="12274" max="12274" width="72.75" style="46" customWidth="1"/>
    <col min="12275" max="12275" width="10.75" style="46" customWidth="1"/>
    <col min="12276" max="12276" width="8.625" style="46" customWidth="1"/>
    <col min="12277" max="12277" width="9" style="46" customWidth="1"/>
    <col min="12278" max="12278" width="13.375" style="46" customWidth="1"/>
    <col min="12279" max="12279" width="17.125" style="46" customWidth="1"/>
    <col min="12280" max="12280" width="13.25" style="46" customWidth="1"/>
    <col min="12281" max="12281" width="17.375" style="46" customWidth="1"/>
    <col min="12282" max="12282" width="13.125" style="46" customWidth="1"/>
    <col min="12283" max="12283" width="16.5" style="46" customWidth="1"/>
    <col min="12284" max="12284" width="13.25" style="46" customWidth="1"/>
    <col min="12285" max="12285" width="17.125" style="46" customWidth="1"/>
    <col min="12286" max="12286" width="91.875" style="46" customWidth="1"/>
    <col min="12287" max="12287" width="157.375" style="46" customWidth="1"/>
    <col min="12288" max="12528" width="9" style="46"/>
    <col min="12529" max="12529" width="8.875" style="46" customWidth="1"/>
    <col min="12530" max="12530" width="72.75" style="46" customWidth="1"/>
    <col min="12531" max="12531" width="10.75" style="46" customWidth="1"/>
    <col min="12532" max="12532" width="8.625" style="46" customWidth="1"/>
    <col min="12533" max="12533" width="9" style="46" customWidth="1"/>
    <col min="12534" max="12534" width="13.375" style="46" customWidth="1"/>
    <col min="12535" max="12535" width="17.125" style="46" customWidth="1"/>
    <col min="12536" max="12536" width="13.25" style="46" customWidth="1"/>
    <col min="12537" max="12537" width="17.375" style="46" customWidth="1"/>
    <col min="12538" max="12538" width="13.125" style="46" customWidth="1"/>
    <col min="12539" max="12539" width="16.5" style="46" customWidth="1"/>
    <col min="12540" max="12540" width="13.25" style="46" customWidth="1"/>
    <col min="12541" max="12541" width="17.125" style="46" customWidth="1"/>
    <col min="12542" max="12542" width="91.875" style="46" customWidth="1"/>
    <col min="12543" max="12543" width="157.375" style="46" customWidth="1"/>
    <col min="12544" max="12784" width="9" style="46"/>
    <col min="12785" max="12785" width="8.875" style="46" customWidth="1"/>
    <col min="12786" max="12786" width="72.75" style="46" customWidth="1"/>
    <col min="12787" max="12787" width="10.75" style="46" customWidth="1"/>
    <col min="12788" max="12788" width="8.625" style="46" customWidth="1"/>
    <col min="12789" max="12789" width="9" style="46" customWidth="1"/>
    <col min="12790" max="12790" width="13.375" style="46" customWidth="1"/>
    <col min="12791" max="12791" width="17.125" style="46" customWidth="1"/>
    <col min="12792" max="12792" width="13.25" style="46" customWidth="1"/>
    <col min="12793" max="12793" width="17.375" style="46" customWidth="1"/>
    <col min="12794" max="12794" width="13.125" style="46" customWidth="1"/>
    <col min="12795" max="12795" width="16.5" style="46" customWidth="1"/>
    <col min="12796" max="12796" width="13.25" style="46" customWidth="1"/>
    <col min="12797" max="12797" width="17.125" style="46" customWidth="1"/>
    <col min="12798" max="12798" width="91.875" style="46" customWidth="1"/>
    <col min="12799" max="12799" width="157.375" style="46" customWidth="1"/>
    <col min="12800" max="13040" width="9" style="46"/>
    <col min="13041" max="13041" width="8.875" style="46" customWidth="1"/>
    <col min="13042" max="13042" width="72.75" style="46" customWidth="1"/>
    <col min="13043" max="13043" width="10.75" style="46" customWidth="1"/>
    <col min="13044" max="13044" width="8.625" style="46" customWidth="1"/>
    <col min="13045" max="13045" width="9" style="46" customWidth="1"/>
    <col min="13046" max="13046" width="13.375" style="46" customWidth="1"/>
    <col min="13047" max="13047" width="17.125" style="46" customWidth="1"/>
    <col min="13048" max="13048" width="13.25" style="46" customWidth="1"/>
    <col min="13049" max="13049" width="17.375" style="46" customWidth="1"/>
    <col min="13050" max="13050" width="13.125" style="46" customWidth="1"/>
    <col min="13051" max="13051" width="16.5" style="46" customWidth="1"/>
    <col min="13052" max="13052" width="13.25" style="46" customWidth="1"/>
    <col min="13053" max="13053" width="17.125" style="46" customWidth="1"/>
    <col min="13054" max="13054" width="91.875" style="46" customWidth="1"/>
    <col min="13055" max="13055" width="157.375" style="46" customWidth="1"/>
    <col min="13056" max="13296" width="9" style="46"/>
    <col min="13297" max="13297" width="8.875" style="46" customWidth="1"/>
    <col min="13298" max="13298" width="72.75" style="46" customWidth="1"/>
    <col min="13299" max="13299" width="10.75" style="46" customWidth="1"/>
    <col min="13300" max="13300" width="8.625" style="46" customWidth="1"/>
    <col min="13301" max="13301" width="9" style="46" customWidth="1"/>
    <col min="13302" max="13302" width="13.375" style="46" customWidth="1"/>
    <col min="13303" max="13303" width="17.125" style="46" customWidth="1"/>
    <col min="13304" max="13304" width="13.25" style="46" customWidth="1"/>
    <col min="13305" max="13305" width="17.375" style="46" customWidth="1"/>
    <col min="13306" max="13306" width="13.125" style="46" customWidth="1"/>
    <col min="13307" max="13307" width="16.5" style="46" customWidth="1"/>
    <col min="13308" max="13308" width="13.25" style="46" customWidth="1"/>
    <col min="13309" max="13309" width="17.125" style="46" customWidth="1"/>
    <col min="13310" max="13310" width="91.875" style="46" customWidth="1"/>
    <col min="13311" max="13311" width="157.375" style="46" customWidth="1"/>
    <col min="13312" max="13552" width="9" style="46"/>
    <col min="13553" max="13553" width="8.875" style="46" customWidth="1"/>
    <col min="13554" max="13554" width="72.75" style="46" customWidth="1"/>
    <col min="13555" max="13555" width="10.75" style="46" customWidth="1"/>
    <col min="13556" max="13556" width="8.625" style="46" customWidth="1"/>
    <col min="13557" max="13557" width="9" style="46" customWidth="1"/>
    <col min="13558" max="13558" width="13.375" style="46" customWidth="1"/>
    <col min="13559" max="13559" width="17.125" style="46" customWidth="1"/>
    <col min="13560" max="13560" width="13.25" style="46" customWidth="1"/>
    <col min="13561" max="13561" width="17.375" style="46" customWidth="1"/>
    <col min="13562" max="13562" width="13.125" style="46" customWidth="1"/>
    <col min="13563" max="13563" width="16.5" style="46" customWidth="1"/>
    <col min="13564" max="13564" width="13.25" style="46" customWidth="1"/>
    <col min="13565" max="13565" width="17.125" style="46" customWidth="1"/>
    <col min="13566" max="13566" width="91.875" style="46" customWidth="1"/>
    <col min="13567" max="13567" width="157.375" style="46" customWidth="1"/>
    <col min="13568" max="13808" width="9" style="46"/>
    <col min="13809" max="13809" width="8.875" style="46" customWidth="1"/>
    <col min="13810" max="13810" width="72.75" style="46" customWidth="1"/>
    <col min="13811" max="13811" width="10.75" style="46" customWidth="1"/>
    <col min="13812" max="13812" width="8.625" style="46" customWidth="1"/>
    <col min="13813" max="13813" width="9" style="46" customWidth="1"/>
    <col min="13814" max="13814" width="13.375" style="46" customWidth="1"/>
    <col min="13815" max="13815" width="17.125" style="46" customWidth="1"/>
    <col min="13816" max="13816" width="13.25" style="46" customWidth="1"/>
    <col min="13817" max="13817" width="17.375" style="46" customWidth="1"/>
    <col min="13818" max="13818" width="13.125" style="46" customWidth="1"/>
    <col min="13819" max="13819" width="16.5" style="46" customWidth="1"/>
    <col min="13820" max="13820" width="13.25" style="46" customWidth="1"/>
    <col min="13821" max="13821" width="17.125" style="46" customWidth="1"/>
    <col min="13822" max="13822" width="91.875" style="46" customWidth="1"/>
    <col min="13823" max="13823" width="157.375" style="46" customWidth="1"/>
    <col min="13824" max="14064" width="9" style="46"/>
    <col min="14065" max="14065" width="8.875" style="46" customWidth="1"/>
    <col min="14066" max="14066" width="72.75" style="46" customWidth="1"/>
    <col min="14067" max="14067" width="10.75" style="46" customWidth="1"/>
    <col min="14068" max="14068" width="8.625" style="46" customWidth="1"/>
    <col min="14069" max="14069" width="9" style="46" customWidth="1"/>
    <col min="14070" max="14070" width="13.375" style="46" customWidth="1"/>
    <col min="14071" max="14071" width="17.125" style="46" customWidth="1"/>
    <col min="14072" max="14072" width="13.25" style="46" customWidth="1"/>
    <col min="14073" max="14073" width="17.375" style="46" customWidth="1"/>
    <col min="14074" max="14074" width="13.125" style="46" customWidth="1"/>
    <col min="14075" max="14075" width="16.5" style="46" customWidth="1"/>
    <col min="14076" max="14076" width="13.25" style="46" customWidth="1"/>
    <col min="14077" max="14077" width="17.125" style="46" customWidth="1"/>
    <col min="14078" max="14078" width="91.875" style="46" customWidth="1"/>
    <col min="14079" max="14079" width="157.375" style="46" customWidth="1"/>
    <col min="14080" max="14320" width="9" style="46"/>
    <col min="14321" max="14321" width="8.875" style="46" customWidth="1"/>
    <col min="14322" max="14322" width="72.75" style="46" customWidth="1"/>
    <col min="14323" max="14323" width="10.75" style="46" customWidth="1"/>
    <col min="14324" max="14324" width="8.625" style="46" customWidth="1"/>
    <col min="14325" max="14325" width="9" style="46" customWidth="1"/>
    <col min="14326" max="14326" width="13.375" style="46" customWidth="1"/>
    <col min="14327" max="14327" width="17.125" style="46" customWidth="1"/>
    <col min="14328" max="14328" width="13.25" style="46" customWidth="1"/>
    <col min="14329" max="14329" width="17.375" style="46" customWidth="1"/>
    <col min="14330" max="14330" width="13.125" style="46" customWidth="1"/>
    <col min="14331" max="14331" width="16.5" style="46" customWidth="1"/>
    <col min="14332" max="14332" width="13.25" style="46" customWidth="1"/>
    <col min="14333" max="14333" width="17.125" style="46" customWidth="1"/>
    <col min="14334" max="14334" width="91.875" style="46" customWidth="1"/>
    <col min="14335" max="14335" width="157.375" style="46" customWidth="1"/>
    <col min="14336" max="14576" width="9" style="46"/>
    <col min="14577" max="14577" width="8.875" style="46" customWidth="1"/>
    <col min="14578" max="14578" width="72.75" style="46" customWidth="1"/>
    <col min="14579" max="14579" width="10.75" style="46" customWidth="1"/>
    <col min="14580" max="14580" width="8.625" style="46" customWidth="1"/>
    <col min="14581" max="14581" width="9" style="46" customWidth="1"/>
    <col min="14582" max="14582" width="13.375" style="46" customWidth="1"/>
    <col min="14583" max="14583" width="17.125" style="46" customWidth="1"/>
    <col min="14584" max="14584" width="13.25" style="46" customWidth="1"/>
    <col min="14585" max="14585" width="17.375" style="46" customWidth="1"/>
    <col min="14586" max="14586" width="13.125" style="46" customWidth="1"/>
    <col min="14587" max="14587" width="16.5" style="46" customWidth="1"/>
    <col min="14588" max="14588" width="13.25" style="46" customWidth="1"/>
    <col min="14589" max="14589" width="17.125" style="46" customWidth="1"/>
    <col min="14590" max="14590" width="91.875" style="46" customWidth="1"/>
    <col min="14591" max="14591" width="157.375" style="46" customWidth="1"/>
    <col min="14592" max="14832" width="9" style="46"/>
    <col min="14833" max="14833" width="8.875" style="46" customWidth="1"/>
    <col min="14834" max="14834" width="72.75" style="46" customWidth="1"/>
    <col min="14835" max="14835" width="10.75" style="46" customWidth="1"/>
    <col min="14836" max="14836" width="8.625" style="46" customWidth="1"/>
    <col min="14837" max="14837" width="9" style="46" customWidth="1"/>
    <col min="14838" max="14838" width="13.375" style="46" customWidth="1"/>
    <col min="14839" max="14839" width="17.125" style="46" customWidth="1"/>
    <col min="14840" max="14840" width="13.25" style="46" customWidth="1"/>
    <col min="14841" max="14841" width="17.375" style="46" customWidth="1"/>
    <col min="14842" max="14842" width="13.125" style="46" customWidth="1"/>
    <col min="14843" max="14843" width="16.5" style="46" customWidth="1"/>
    <col min="14844" max="14844" width="13.25" style="46" customWidth="1"/>
    <col min="14845" max="14845" width="17.125" style="46" customWidth="1"/>
    <col min="14846" max="14846" width="91.875" style="46" customWidth="1"/>
    <col min="14847" max="14847" width="157.375" style="46" customWidth="1"/>
    <col min="14848" max="15088" width="9" style="46"/>
    <col min="15089" max="15089" width="8.875" style="46" customWidth="1"/>
    <col min="15090" max="15090" width="72.75" style="46" customWidth="1"/>
    <col min="15091" max="15091" width="10.75" style="46" customWidth="1"/>
    <col min="15092" max="15092" width="8.625" style="46" customWidth="1"/>
    <col min="15093" max="15093" width="9" style="46" customWidth="1"/>
    <col min="15094" max="15094" width="13.375" style="46" customWidth="1"/>
    <col min="15095" max="15095" width="17.125" style="46" customWidth="1"/>
    <col min="15096" max="15096" width="13.25" style="46" customWidth="1"/>
    <col min="15097" max="15097" width="17.375" style="46" customWidth="1"/>
    <col min="15098" max="15098" width="13.125" style="46" customWidth="1"/>
    <col min="15099" max="15099" width="16.5" style="46" customWidth="1"/>
    <col min="15100" max="15100" width="13.25" style="46" customWidth="1"/>
    <col min="15101" max="15101" width="17.125" style="46" customWidth="1"/>
    <col min="15102" max="15102" width="91.875" style="46" customWidth="1"/>
    <col min="15103" max="15103" width="157.375" style="46" customWidth="1"/>
    <col min="15104" max="15344" width="9" style="46"/>
    <col min="15345" max="15345" width="8.875" style="46" customWidth="1"/>
    <col min="15346" max="15346" width="72.75" style="46" customWidth="1"/>
    <col min="15347" max="15347" width="10.75" style="46" customWidth="1"/>
    <col min="15348" max="15348" width="8.625" style="46" customWidth="1"/>
    <col min="15349" max="15349" width="9" style="46" customWidth="1"/>
    <col min="15350" max="15350" width="13.375" style="46" customWidth="1"/>
    <col min="15351" max="15351" width="17.125" style="46" customWidth="1"/>
    <col min="15352" max="15352" width="13.25" style="46" customWidth="1"/>
    <col min="15353" max="15353" width="17.375" style="46" customWidth="1"/>
    <col min="15354" max="15354" width="13.125" style="46" customWidth="1"/>
    <col min="15355" max="15355" width="16.5" style="46" customWidth="1"/>
    <col min="15356" max="15356" width="13.25" style="46" customWidth="1"/>
    <col min="15357" max="15357" width="17.125" style="46" customWidth="1"/>
    <col min="15358" max="15358" width="91.875" style="46" customWidth="1"/>
    <col min="15359" max="15359" width="157.375" style="46" customWidth="1"/>
    <col min="15360" max="15600" width="9" style="46"/>
    <col min="15601" max="15601" width="8.875" style="46" customWidth="1"/>
    <col min="15602" max="15602" width="72.75" style="46" customWidth="1"/>
    <col min="15603" max="15603" width="10.75" style="46" customWidth="1"/>
    <col min="15604" max="15604" width="8.625" style="46" customWidth="1"/>
    <col min="15605" max="15605" width="9" style="46" customWidth="1"/>
    <col min="15606" max="15606" width="13.375" style="46" customWidth="1"/>
    <col min="15607" max="15607" width="17.125" style="46" customWidth="1"/>
    <col min="15608" max="15608" width="13.25" style="46" customWidth="1"/>
    <col min="15609" max="15609" width="17.375" style="46" customWidth="1"/>
    <col min="15610" max="15610" width="13.125" style="46" customWidth="1"/>
    <col min="15611" max="15611" width="16.5" style="46" customWidth="1"/>
    <col min="15612" max="15612" width="13.25" style="46" customWidth="1"/>
    <col min="15613" max="15613" width="17.125" style="46" customWidth="1"/>
    <col min="15614" max="15614" width="91.875" style="46" customWidth="1"/>
    <col min="15615" max="15615" width="157.375" style="46" customWidth="1"/>
    <col min="15616" max="15856" width="9" style="46"/>
    <col min="15857" max="15857" width="8.875" style="46" customWidth="1"/>
    <col min="15858" max="15858" width="72.75" style="46" customWidth="1"/>
    <col min="15859" max="15859" width="10.75" style="46" customWidth="1"/>
    <col min="15860" max="15860" width="8.625" style="46" customWidth="1"/>
    <col min="15861" max="15861" width="9" style="46" customWidth="1"/>
    <col min="15862" max="15862" width="13.375" style="46" customWidth="1"/>
    <col min="15863" max="15863" width="17.125" style="46" customWidth="1"/>
    <col min="15864" max="15864" width="13.25" style="46" customWidth="1"/>
    <col min="15865" max="15865" width="17.375" style="46" customWidth="1"/>
    <col min="15866" max="15866" width="13.125" style="46" customWidth="1"/>
    <col min="15867" max="15867" width="16.5" style="46" customWidth="1"/>
    <col min="15868" max="15868" width="13.25" style="46" customWidth="1"/>
    <col min="15869" max="15869" width="17.125" style="46" customWidth="1"/>
    <col min="15870" max="15870" width="91.875" style="46" customWidth="1"/>
    <col min="15871" max="15871" width="157.375" style="46" customWidth="1"/>
    <col min="15872" max="16112" width="9" style="46"/>
    <col min="16113" max="16113" width="8.875" style="46" customWidth="1"/>
    <col min="16114" max="16114" width="72.75" style="46" customWidth="1"/>
    <col min="16115" max="16115" width="10.75" style="46" customWidth="1"/>
    <col min="16116" max="16116" width="8.625" style="46" customWidth="1"/>
    <col min="16117" max="16117" width="9" style="46" customWidth="1"/>
    <col min="16118" max="16118" width="13.375" style="46" customWidth="1"/>
    <col min="16119" max="16119" width="17.125" style="46" customWidth="1"/>
    <col min="16120" max="16120" width="13.25" style="46" customWidth="1"/>
    <col min="16121" max="16121" width="17.375" style="46" customWidth="1"/>
    <col min="16122" max="16122" width="13.125" style="46" customWidth="1"/>
    <col min="16123" max="16123" width="16.5" style="46" customWidth="1"/>
    <col min="16124" max="16124" width="13.25" style="46" customWidth="1"/>
    <col min="16125" max="16125" width="17.125" style="46" customWidth="1"/>
    <col min="16126" max="16126" width="91.875" style="46" customWidth="1"/>
    <col min="16127" max="16127" width="157.375" style="46" customWidth="1"/>
    <col min="16128" max="16384" width="9" style="46"/>
  </cols>
  <sheetData>
    <row r="1" spans="1:36" ht="22.5" x14ac:dyDescent="0.25">
      <c r="A1" s="35"/>
      <c r="B1" s="35"/>
      <c r="C1" s="35"/>
      <c r="D1" s="35"/>
      <c r="E1" s="35"/>
      <c r="F1" s="35"/>
      <c r="G1" s="35"/>
      <c r="H1" s="35"/>
      <c r="I1" s="49" t="s">
        <v>155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D1" s="35"/>
      <c r="AE1" s="35"/>
      <c r="AF1" s="35"/>
      <c r="AG1" s="35"/>
      <c r="AH1" s="35"/>
      <c r="AI1" s="35"/>
      <c r="AJ1" s="35"/>
    </row>
    <row r="2" spans="1:36" ht="22.5" x14ac:dyDescent="0.3">
      <c r="A2" s="35"/>
      <c r="B2" s="35"/>
      <c r="C2" s="35"/>
      <c r="D2" s="35"/>
      <c r="E2" s="35"/>
      <c r="F2" s="35"/>
      <c r="G2" s="35"/>
      <c r="H2" s="35"/>
      <c r="I2" s="50" t="s">
        <v>157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D2" s="35"/>
      <c r="AE2" s="35"/>
      <c r="AF2" s="35"/>
      <c r="AG2" s="35"/>
      <c r="AH2" s="35"/>
      <c r="AI2" s="35"/>
      <c r="AJ2" s="35"/>
    </row>
    <row r="3" spans="1:36" ht="18.75" x14ac:dyDescent="0.3">
      <c r="A3" s="35"/>
      <c r="B3" s="35"/>
      <c r="C3" s="35"/>
      <c r="D3" s="35"/>
      <c r="E3" s="35"/>
      <c r="F3" s="35"/>
      <c r="G3" s="35"/>
      <c r="H3" s="35"/>
      <c r="I3" s="50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D3" s="35"/>
      <c r="AE3" s="35"/>
      <c r="AF3" s="35"/>
      <c r="AG3" s="35"/>
      <c r="AH3" s="35"/>
      <c r="AI3" s="35"/>
      <c r="AJ3" s="35"/>
    </row>
    <row r="4" spans="1:36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D4" s="35"/>
      <c r="AE4" s="35"/>
      <c r="AF4" s="35"/>
      <c r="AG4" s="35"/>
      <c r="AH4" s="35"/>
      <c r="AI4" s="35"/>
      <c r="AJ4" s="35"/>
    </row>
    <row r="5" spans="1:36" ht="20.25" customHeight="1" x14ac:dyDescent="0.25">
      <c r="A5" s="257" t="s">
        <v>97</v>
      </c>
      <c r="B5" s="257"/>
      <c r="C5" s="257"/>
      <c r="D5" s="257"/>
      <c r="E5" s="257"/>
      <c r="F5" s="257"/>
      <c r="G5" s="257"/>
      <c r="H5" s="257"/>
      <c r="I5" s="257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5.75" customHeight="1" x14ac:dyDescent="0.25">
      <c r="A6" s="258" t="s">
        <v>182</v>
      </c>
      <c r="B6" s="258"/>
      <c r="C6" s="258"/>
      <c r="D6" s="258"/>
      <c r="E6" s="258"/>
      <c r="F6" s="258"/>
      <c r="G6" s="258"/>
      <c r="H6" s="258"/>
      <c r="I6" s="258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35"/>
      <c r="AE6" s="35"/>
      <c r="AF6" s="35"/>
      <c r="AG6" s="35"/>
      <c r="AH6" s="35"/>
      <c r="AI6" s="35"/>
      <c r="AJ6" s="35"/>
    </row>
    <row r="7" spans="1:36" ht="24.75" customHeight="1" x14ac:dyDescent="0.25">
      <c r="A7" s="259" t="s">
        <v>196</v>
      </c>
      <c r="B7" s="259"/>
      <c r="C7" s="259"/>
      <c r="D7" s="259"/>
      <c r="E7" s="259"/>
      <c r="F7" s="259"/>
      <c r="G7" s="259"/>
      <c r="H7" s="259"/>
      <c r="I7" s="259"/>
    </row>
    <row r="8" spans="1:36" ht="7.5" customHeight="1" x14ac:dyDescent="0.25">
      <c r="A8" s="260"/>
      <c r="B8" s="260"/>
      <c r="C8" s="260"/>
      <c r="D8" s="260"/>
      <c r="E8" s="260"/>
      <c r="F8" s="260"/>
      <c r="G8" s="260"/>
      <c r="H8" s="260"/>
      <c r="I8" s="260"/>
    </row>
    <row r="9" spans="1:36" x14ac:dyDescent="0.25">
      <c r="A9" s="261" t="s">
        <v>103</v>
      </c>
      <c r="B9" s="261"/>
      <c r="C9" s="261"/>
      <c r="D9" s="261"/>
      <c r="E9" s="261"/>
      <c r="F9" s="261"/>
      <c r="G9" s="261"/>
      <c r="H9" s="261"/>
      <c r="I9" s="261"/>
    </row>
    <row r="10" spans="1:36" ht="15.75" customHeight="1" x14ac:dyDescent="0.25">
      <c r="A10" s="248"/>
      <c r="B10" s="248"/>
      <c r="C10" s="248"/>
      <c r="D10" s="248"/>
      <c r="E10" s="248"/>
      <c r="F10" s="248"/>
      <c r="G10" s="248"/>
      <c r="H10" s="248"/>
      <c r="I10" s="248"/>
    </row>
    <row r="11" spans="1:36" ht="18" customHeight="1" x14ac:dyDescent="0.25">
      <c r="A11" s="259" t="s">
        <v>223</v>
      </c>
      <c r="B11" s="259"/>
      <c r="C11" s="259"/>
      <c r="D11" s="259"/>
      <c r="E11" s="259"/>
      <c r="F11" s="259"/>
      <c r="G11" s="259"/>
      <c r="H11" s="259"/>
      <c r="I11" s="259"/>
      <c r="N11" s="45"/>
    </row>
    <row r="12" spans="1:36" x14ac:dyDescent="0.25">
      <c r="A12" s="251" t="s">
        <v>142</v>
      </c>
      <c r="B12" s="251"/>
      <c r="C12" s="251"/>
      <c r="D12" s="251"/>
      <c r="E12" s="251"/>
      <c r="F12" s="251"/>
      <c r="G12" s="251"/>
      <c r="H12" s="251"/>
      <c r="I12" s="251"/>
    </row>
    <row r="13" spans="1:36" x14ac:dyDescent="0.25">
      <c r="A13" s="46"/>
      <c r="B13" s="46"/>
      <c r="I13" s="81" t="s">
        <v>143</v>
      </c>
    </row>
    <row r="14" spans="1:36" x14ac:dyDescent="0.25">
      <c r="A14" s="252" t="s">
        <v>224</v>
      </c>
      <c r="B14" s="253" t="s">
        <v>225</v>
      </c>
      <c r="C14" s="137" t="s">
        <v>203</v>
      </c>
      <c r="D14" s="137" t="s">
        <v>204</v>
      </c>
      <c r="E14" s="254" t="s">
        <v>254</v>
      </c>
      <c r="F14" s="255"/>
      <c r="G14" s="254" t="s">
        <v>290</v>
      </c>
      <c r="H14" s="255"/>
      <c r="I14" s="256" t="s">
        <v>226</v>
      </c>
      <c r="J14" s="256"/>
    </row>
    <row r="15" spans="1:36" ht="44.25" customHeight="1" x14ac:dyDescent="0.25">
      <c r="A15" s="252"/>
      <c r="B15" s="253"/>
      <c r="C15" s="164" t="s">
        <v>93</v>
      </c>
      <c r="D15" s="137" t="s">
        <v>93</v>
      </c>
      <c r="E15" s="137" t="s">
        <v>93</v>
      </c>
      <c r="F15" s="137" t="s">
        <v>310</v>
      </c>
      <c r="G15" s="137" t="s">
        <v>93</v>
      </c>
      <c r="H15" s="137" t="s">
        <v>310</v>
      </c>
      <c r="I15" s="137" t="s">
        <v>10</v>
      </c>
      <c r="J15" s="137" t="s">
        <v>310</v>
      </c>
    </row>
    <row r="16" spans="1:36" x14ac:dyDescent="0.25">
      <c r="A16" s="82">
        <v>1</v>
      </c>
      <c r="B16" s="188">
        <f>A16+1</f>
        <v>2</v>
      </c>
      <c r="C16" s="188">
        <f t="shared" ref="C16:J16" si="0">B16+1</f>
        <v>3</v>
      </c>
      <c r="D16" s="188">
        <f t="shared" si="0"/>
        <v>4</v>
      </c>
      <c r="E16" s="188">
        <f t="shared" si="0"/>
        <v>5</v>
      </c>
      <c r="F16" s="188">
        <f t="shared" si="0"/>
        <v>6</v>
      </c>
      <c r="G16" s="188">
        <f t="shared" si="0"/>
        <v>7</v>
      </c>
      <c r="H16" s="188">
        <f t="shared" si="0"/>
        <v>8</v>
      </c>
      <c r="I16" s="188">
        <f t="shared" si="0"/>
        <v>9</v>
      </c>
      <c r="J16" s="188">
        <f t="shared" si="0"/>
        <v>10</v>
      </c>
    </row>
    <row r="17" spans="1:11" s="138" customFormat="1" ht="30.75" customHeight="1" x14ac:dyDescent="0.25">
      <c r="A17" s="249" t="s">
        <v>123</v>
      </c>
      <c r="B17" s="249"/>
      <c r="C17" s="141" t="e">
        <f>C18</f>
        <v>#REF!</v>
      </c>
      <c r="D17" s="141">
        <f t="shared" ref="D17:J17" si="1">D18</f>
        <v>14.32462684876416</v>
      </c>
      <c r="E17" s="141">
        <f t="shared" si="1"/>
        <v>337.85539553276112</v>
      </c>
      <c r="F17" s="141">
        <f t="shared" si="1"/>
        <v>181.21359183432361</v>
      </c>
      <c r="G17" s="141">
        <f t="shared" si="1"/>
        <v>354.86977692798729</v>
      </c>
      <c r="H17" s="141">
        <f t="shared" si="1"/>
        <v>234.08490578858667</v>
      </c>
      <c r="I17" s="141">
        <f t="shared" si="1"/>
        <v>707.04979930951254</v>
      </c>
      <c r="J17" s="141">
        <f t="shared" si="1"/>
        <v>429.62312447167443</v>
      </c>
      <c r="K17" s="198"/>
    </row>
    <row r="18" spans="1:11" x14ac:dyDescent="0.25">
      <c r="A18" s="83" t="s">
        <v>109</v>
      </c>
      <c r="B18" s="77" t="s">
        <v>153</v>
      </c>
      <c r="C18" s="140" t="e">
        <f>C19+C29+C39+C40</f>
        <v>#REF!</v>
      </c>
      <c r="D18" s="140">
        <f t="shared" ref="D18:G18" si="2">D19+D29+D39+D40</f>
        <v>14.32462684876416</v>
      </c>
      <c r="E18" s="140">
        <f t="shared" si="2"/>
        <v>337.85539553276112</v>
      </c>
      <c r="F18" s="140">
        <f t="shared" ref="F18:H18" si="3">F19+F29+F39+F40</f>
        <v>181.21359183432361</v>
      </c>
      <c r="G18" s="140">
        <f t="shared" si="2"/>
        <v>354.86977692798729</v>
      </c>
      <c r="H18" s="140">
        <f t="shared" si="3"/>
        <v>234.08490578858667</v>
      </c>
      <c r="I18" s="142">
        <f>D18+E18+G18</f>
        <v>707.04979930951254</v>
      </c>
      <c r="J18" s="140">
        <f>D18+F18+H18</f>
        <v>429.62312447167443</v>
      </c>
      <c r="K18" s="199"/>
    </row>
    <row r="19" spans="1:11" x14ac:dyDescent="0.25">
      <c r="A19" s="83" t="s">
        <v>110</v>
      </c>
      <c r="B19" s="78" t="s">
        <v>124</v>
      </c>
      <c r="C19" s="140"/>
      <c r="D19" s="140">
        <f>D20+D24+D28</f>
        <v>0</v>
      </c>
      <c r="E19" s="140">
        <f t="shared" ref="E19:I19" si="4">E20+E24+E28</f>
        <v>250.74820847633626</v>
      </c>
      <c r="F19" s="140">
        <f t="shared" ref="F19:H19" si="5">F20+F24+F28</f>
        <v>130.60620723111174</v>
      </c>
      <c r="G19" s="140">
        <f t="shared" si="4"/>
        <v>235.98351896489041</v>
      </c>
      <c r="H19" s="140">
        <f t="shared" si="5"/>
        <v>147.93194340703309</v>
      </c>
      <c r="I19" s="140">
        <f t="shared" si="4"/>
        <v>486.73172744122667</v>
      </c>
      <c r="J19" s="140">
        <f>D19+F19+H19</f>
        <v>278.53815063814483</v>
      </c>
      <c r="K19" s="198"/>
    </row>
    <row r="20" spans="1:11" ht="31.5" x14ac:dyDescent="0.25">
      <c r="A20" s="83" t="s">
        <v>111</v>
      </c>
      <c r="B20" s="79" t="s">
        <v>229</v>
      </c>
      <c r="C20" s="140"/>
      <c r="D20" s="140">
        <v>0</v>
      </c>
      <c r="E20" s="140">
        <v>250.74820847633626</v>
      </c>
      <c r="F20" s="140">
        <v>130.60620723111174</v>
      </c>
      <c r="G20" s="140">
        <v>235.98351896489041</v>
      </c>
      <c r="H20" s="140">
        <v>147.93194340703309</v>
      </c>
      <c r="I20" s="142">
        <v>486.73172744122667</v>
      </c>
      <c r="J20" s="140">
        <v>278.53815063814483</v>
      </c>
      <c r="K20" s="199"/>
    </row>
    <row r="21" spans="1:11" hidden="1" outlineLevel="1" x14ac:dyDescent="0.25">
      <c r="A21" s="83"/>
      <c r="B21" s="80"/>
      <c r="C21" s="140"/>
      <c r="D21" s="140"/>
      <c r="E21" s="140"/>
      <c r="F21" s="140"/>
      <c r="G21" s="140"/>
      <c r="H21" s="140"/>
      <c r="I21" s="142"/>
      <c r="J21" s="140"/>
      <c r="K21" s="199"/>
    </row>
    <row r="22" spans="1:11" hidden="1" outlineLevel="1" x14ac:dyDescent="0.25">
      <c r="A22" s="83"/>
      <c r="B22" s="80"/>
      <c r="C22" s="140"/>
      <c r="D22" s="140"/>
      <c r="E22" s="140"/>
      <c r="F22" s="140"/>
      <c r="G22" s="140"/>
      <c r="H22" s="140"/>
      <c r="I22" s="140"/>
      <c r="J22" s="140"/>
      <c r="K22" s="199"/>
    </row>
    <row r="23" spans="1:11" hidden="1" outlineLevel="1" x14ac:dyDescent="0.25">
      <c r="A23" s="83"/>
      <c r="B23" s="80"/>
      <c r="C23" s="140"/>
      <c r="D23" s="140"/>
      <c r="E23" s="140"/>
      <c r="F23" s="140"/>
      <c r="G23" s="140"/>
      <c r="H23" s="140"/>
      <c r="I23" s="140"/>
      <c r="J23" s="140"/>
      <c r="K23" s="199"/>
    </row>
    <row r="24" spans="1:11" ht="30.75" customHeight="1" collapsed="1" x14ac:dyDescent="0.25">
      <c r="A24" s="83" t="s">
        <v>112</v>
      </c>
      <c r="B24" s="79" t="s">
        <v>231</v>
      </c>
      <c r="C24" s="140"/>
      <c r="D24" s="140"/>
      <c r="E24" s="140"/>
      <c r="F24" s="140"/>
      <c r="G24" s="140"/>
      <c r="H24" s="140"/>
      <c r="I24" s="140"/>
      <c r="J24" s="140"/>
      <c r="K24" s="199"/>
    </row>
    <row r="25" spans="1:11" ht="20.25" hidden="1" customHeight="1" outlineLevel="1" x14ac:dyDescent="0.25">
      <c r="A25" s="83"/>
      <c r="B25" s="79"/>
      <c r="C25" s="140"/>
      <c r="D25" s="140"/>
      <c r="E25" s="140"/>
      <c r="F25" s="140"/>
      <c r="G25" s="140"/>
      <c r="H25" s="140"/>
      <c r="I25" s="140"/>
      <c r="J25" s="140"/>
      <c r="K25" s="199"/>
    </row>
    <row r="26" spans="1:11" hidden="1" outlineLevel="1" x14ac:dyDescent="0.25">
      <c r="A26" s="83"/>
      <c r="B26" s="80"/>
      <c r="C26" s="140"/>
      <c r="D26" s="140"/>
      <c r="E26" s="140"/>
      <c r="F26" s="140"/>
      <c r="G26" s="140"/>
      <c r="H26" s="140"/>
      <c r="I26" s="140"/>
      <c r="J26" s="140"/>
      <c r="K26" s="199"/>
    </row>
    <row r="27" spans="1:11" hidden="1" outlineLevel="1" x14ac:dyDescent="0.25">
      <c r="A27" s="83"/>
      <c r="B27" s="80"/>
      <c r="C27" s="140"/>
      <c r="D27" s="140"/>
      <c r="E27" s="140"/>
      <c r="F27" s="140"/>
      <c r="G27" s="140"/>
      <c r="H27" s="140"/>
      <c r="I27" s="140"/>
      <c r="J27" s="140"/>
      <c r="K27" s="199"/>
    </row>
    <row r="28" spans="1:11" collapsed="1" x14ac:dyDescent="0.25">
      <c r="A28" s="83" t="s">
        <v>113</v>
      </c>
      <c r="B28" s="79" t="s">
        <v>151</v>
      </c>
      <c r="C28" s="140"/>
      <c r="D28" s="140"/>
      <c r="E28" s="140"/>
      <c r="F28" s="140"/>
      <c r="G28" s="140"/>
      <c r="H28" s="140"/>
      <c r="I28" s="140"/>
      <c r="J28" s="140"/>
      <c r="K28" s="199"/>
    </row>
    <row r="29" spans="1:11" x14ac:dyDescent="0.25">
      <c r="A29" s="83" t="s">
        <v>114</v>
      </c>
      <c r="B29" s="79" t="s">
        <v>154</v>
      </c>
      <c r="C29" s="140" t="e">
        <f>C30</f>
        <v>#REF!</v>
      </c>
      <c r="D29" s="140">
        <f t="shared" ref="D29:I30" si="6">D30</f>
        <v>11.937189040636801</v>
      </c>
      <c r="E29" s="140">
        <f t="shared" si="6"/>
        <v>30.797954467631346</v>
      </c>
      <c r="F29" s="140">
        <f t="shared" si="6"/>
        <v>20.405119297491304</v>
      </c>
      <c r="G29" s="140">
        <f t="shared" si="6"/>
        <v>59.741295141765683</v>
      </c>
      <c r="H29" s="140">
        <f t="shared" si="6"/>
        <v>47.138811416789132</v>
      </c>
      <c r="I29" s="140">
        <f t="shared" si="6"/>
        <v>102.47643865003383</v>
      </c>
      <c r="J29" s="140">
        <f>D29+F29+H29</f>
        <v>79.481119754917245</v>
      </c>
      <c r="K29" s="198"/>
    </row>
    <row r="30" spans="1:11" ht="31.5" x14ac:dyDescent="0.25">
      <c r="A30" s="83" t="s">
        <v>125</v>
      </c>
      <c r="B30" s="79" t="s">
        <v>230</v>
      </c>
      <c r="C30" s="140" t="e">
        <f>C31</f>
        <v>#REF!</v>
      </c>
      <c r="D30" s="140">
        <f t="shared" si="6"/>
        <v>11.937189040636801</v>
      </c>
      <c r="E30" s="140">
        <f t="shared" si="6"/>
        <v>30.797954467631346</v>
      </c>
      <c r="F30" s="140">
        <f t="shared" si="6"/>
        <v>20.405119297491304</v>
      </c>
      <c r="G30" s="140">
        <f t="shared" si="6"/>
        <v>59.741295141765683</v>
      </c>
      <c r="H30" s="140">
        <f t="shared" si="6"/>
        <v>47.138811416789132</v>
      </c>
      <c r="I30" s="142">
        <f>D30+E30+G30</f>
        <v>102.47643865003383</v>
      </c>
      <c r="J30" s="140">
        <f>D30+F30+H30</f>
        <v>79.481119754917245</v>
      </c>
      <c r="K30" s="199"/>
    </row>
    <row r="31" spans="1:11" x14ac:dyDescent="0.25">
      <c r="A31" s="83" t="s">
        <v>126</v>
      </c>
      <c r="B31" s="80" t="s">
        <v>227</v>
      </c>
      <c r="C31" s="140" t="e">
        <f>'Приложение 2'!#REF!</f>
        <v>#REF!</v>
      </c>
      <c r="D31" s="140">
        <v>11.937189040636801</v>
      </c>
      <c r="E31" s="140">
        <v>30.797954467631346</v>
      </c>
      <c r="F31" s="140">
        <v>20.405119297491304</v>
      </c>
      <c r="G31" s="140">
        <v>59.741295141765683</v>
      </c>
      <c r="H31" s="140">
        <v>47.138811416789132</v>
      </c>
      <c r="I31" s="142">
        <v>102.47643865003383</v>
      </c>
      <c r="J31" s="140">
        <v>79.481119754917245</v>
      </c>
      <c r="K31" s="199"/>
    </row>
    <row r="32" spans="1:11" hidden="1" outlineLevel="1" x14ac:dyDescent="0.25">
      <c r="A32" s="83"/>
      <c r="B32" s="80"/>
      <c r="C32" s="140"/>
      <c r="D32" s="140"/>
      <c r="E32" s="140"/>
      <c r="F32" s="140"/>
      <c r="G32" s="140"/>
      <c r="H32" s="140"/>
      <c r="I32" s="140"/>
      <c r="J32" s="140"/>
      <c r="K32" s="199"/>
    </row>
    <row r="33" spans="1:11" hidden="1" outlineLevel="1" x14ac:dyDescent="0.25">
      <c r="A33" s="83"/>
      <c r="B33" s="80"/>
      <c r="C33" s="140"/>
      <c r="D33" s="140"/>
      <c r="E33" s="140"/>
      <c r="F33" s="140"/>
      <c r="G33" s="140"/>
      <c r="H33" s="140"/>
      <c r="I33" s="140"/>
      <c r="J33" s="140"/>
      <c r="K33" s="199"/>
    </row>
    <row r="34" spans="1:11" collapsed="1" x14ac:dyDescent="0.25">
      <c r="A34" s="83" t="s">
        <v>127</v>
      </c>
      <c r="B34" s="79" t="s">
        <v>232</v>
      </c>
      <c r="C34" s="140"/>
      <c r="D34" s="140"/>
      <c r="E34" s="140"/>
      <c r="F34" s="140"/>
      <c r="G34" s="140"/>
      <c r="H34" s="140"/>
      <c r="I34" s="140"/>
      <c r="J34" s="140"/>
      <c r="K34" s="199"/>
    </row>
    <row r="35" spans="1:11" ht="31.5" x14ac:dyDescent="0.25">
      <c r="A35" s="83" t="s">
        <v>128</v>
      </c>
      <c r="B35" s="79" t="s">
        <v>147</v>
      </c>
      <c r="C35" s="140"/>
      <c r="D35" s="140"/>
      <c r="E35" s="140"/>
      <c r="F35" s="140"/>
      <c r="G35" s="140"/>
      <c r="H35" s="140"/>
      <c r="I35" s="140"/>
      <c r="J35" s="140"/>
      <c r="K35" s="199"/>
    </row>
    <row r="36" spans="1:11" x14ac:dyDescent="0.25">
      <c r="A36" s="83" t="s">
        <v>129</v>
      </c>
      <c r="B36" s="80" t="s">
        <v>227</v>
      </c>
      <c r="C36" s="140"/>
      <c r="D36" s="140"/>
      <c r="E36" s="140"/>
      <c r="F36" s="140"/>
      <c r="G36" s="140"/>
      <c r="H36" s="140"/>
      <c r="I36" s="140"/>
      <c r="J36" s="140"/>
      <c r="K36" s="199"/>
    </row>
    <row r="37" spans="1:11" hidden="1" outlineLevel="1" x14ac:dyDescent="0.25">
      <c r="A37" s="83"/>
      <c r="B37" s="80"/>
      <c r="C37" s="140"/>
      <c r="D37" s="140"/>
      <c r="E37" s="140"/>
      <c r="F37" s="140"/>
      <c r="G37" s="140"/>
      <c r="H37" s="140"/>
      <c r="I37" s="140"/>
      <c r="J37" s="140"/>
      <c r="K37" s="199"/>
    </row>
    <row r="38" spans="1:11" hidden="1" outlineLevel="1" x14ac:dyDescent="0.25">
      <c r="A38" s="83"/>
      <c r="B38" s="80"/>
      <c r="C38" s="140"/>
      <c r="D38" s="140"/>
      <c r="E38" s="140"/>
      <c r="F38" s="140"/>
      <c r="G38" s="140"/>
      <c r="H38" s="140"/>
      <c r="I38" s="140"/>
      <c r="J38" s="140"/>
      <c r="K38" s="199"/>
    </row>
    <row r="39" spans="1:11" collapsed="1" x14ac:dyDescent="0.25">
      <c r="A39" s="83" t="s">
        <v>130</v>
      </c>
      <c r="B39" s="78" t="s">
        <v>148</v>
      </c>
      <c r="C39" s="140" t="e">
        <f>C31*0.18</f>
        <v>#REF!</v>
      </c>
      <c r="D39" s="140">
        <v>2.3874378081273591</v>
      </c>
      <c r="E39" s="140">
        <v>56.30923258879352</v>
      </c>
      <c r="F39" s="140">
        <v>30.202265305720573</v>
      </c>
      <c r="G39" s="140">
        <v>59.144962821331205</v>
      </c>
      <c r="H39" s="140">
        <v>39.01415096476444</v>
      </c>
      <c r="I39" s="142">
        <v>117.84163321825208</v>
      </c>
      <c r="J39" s="140">
        <v>71.603854078612372</v>
      </c>
      <c r="K39" s="198"/>
    </row>
    <row r="40" spans="1:11" x14ac:dyDescent="0.25">
      <c r="A40" s="83" t="s">
        <v>131</v>
      </c>
      <c r="B40" s="78" t="s">
        <v>132</v>
      </c>
      <c r="C40" s="140"/>
      <c r="D40" s="140"/>
      <c r="E40" s="140"/>
      <c r="F40" s="140"/>
      <c r="G40" s="140"/>
      <c r="H40" s="140"/>
      <c r="I40" s="142"/>
      <c r="J40" s="140"/>
    </row>
    <row r="41" spans="1:11" ht="18.75" x14ac:dyDescent="0.3">
      <c r="A41" s="83" t="s">
        <v>133</v>
      </c>
      <c r="B41" s="79" t="s">
        <v>233</v>
      </c>
      <c r="C41" s="140"/>
      <c r="D41" s="140"/>
      <c r="E41" s="140"/>
      <c r="F41" s="140"/>
      <c r="G41" s="140"/>
      <c r="H41" s="140"/>
      <c r="I41" s="140"/>
      <c r="J41" s="140"/>
      <c r="K41" s="165"/>
    </row>
    <row r="42" spans="1:11" ht="18.75" x14ac:dyDescent="0.3">
      <c r="A42" s="83" t="s">
        <v>234</v>
      </c>
      <c r="B42" s="79" t="s">
        <v>235</v>
      </c>
      <c r="C42" s="140"/>
      <c r="D42" s="140"/>
      <c r="E42" s="140"/>
      <c r="F42" s="140"/>
      <c r="G42" s="140"/>
      <c r="H42" s="140"/>
      <c r="I42" s="140"/>
      <c r="J42" s="140"/>
      <c r="K42" s="165"/>
    </row>
    <row r="43" spans="1:11" x14ac:dyDescent="0.25">
      <c r="A43" s="83" t="s">
        <v>115</v>
      </c>
      <c r="B43" s="77" t="s">
        <v>152</v>
      </c>
      <c r="C43" s="140"/>
      <c r="D43" s="140"/>
      <c r="E43" s="140"/>
      <c r="F43" s="140"/>
      <c r="G43" s="140"/>
      <c r="H43" s="140"/>
      <c r="I43" s="140"/>
      <c r="J43" s="140"/>
    </row>
    <row r="44" spans="1:11" hidden="1" outlineLevel="1" x14ac:dyDescent="0.25">
      <c r="A44" s="83" t="s">
        <v>116</v>
      </c>
      <c r="B44" s="78" t="s">
        <v>134</v>
      </c>
      <c r="C44" s="140"/>
      <c r="D44" s="140"/>
      <c r="E44" s="140"/>
      <c r="F44" s="140"/>
      <c r="G44" s="140"/>
      <c r="H44" s="140"/>
      <c r="I44" s="140"/>
    </row>
    <row r="45" spans="1:11" hidden="1" outlineLevel="1" x14ac:dyDescent="0.25">
      <c r="A45" s="83" t="s">
        <v>117</v>
      </c>
      <c r="B45" s="78" t="s">
        <v>135</v>
      </c>
      <c r="C45" s="140"/>
      <c r="D45" s="140"/>
      <c r="E45" s="140"/>
      <c r="F45" s="140"/>
      <c r="G45" s="140"/>
      <c r="H45" s="140"/>
      <c r="I45" s="140"/>
    </row>
    <row r="46" spans="1:11" hidden="1" outlineLevel="1" x14ac:dyDescent="0.25">
      <c r="A46" s="83" t="s">
        <v>118</v>
      </c>
      <c r="B46" s="78" t="s">
        <v>136</v>
      </c>
      <c r="C46" s="140"/>
      <c r="D46" s="140"/>
      <c r="E46" s="140"/>
      <c r="F46" s="140"/>
      <c r="G46" s="140"/>
      <c r="H46" s="140"/>
      <c r="I46" s="140"/>
    </row>
    <row r="47" spans="1:11" hidden="1" outlineLevel="1" x14ac:dyDescent="0.25">
      <c r="A47" s="83" t="s">
        <v>119</v>
      </c>
      <c r="B47" s="78" t="s">
        <v>137</v>
      </c>
      <c r="C47" s="140"/>
      <c r="D47" s="140"/>
      <c r="E47" s="140"/>
      <c r="F47" s="140"/>
      <c r="G47" s="140"/>
      <c r="H47" s="140"/>
      <c r="I47" s="140"/>
    </row>
    <row r="48" spans="1:11" hidden="1" outlineLevel="1" x14ac:dyDescent="0.25">
      <c r="A48" s="83" t="s">
        <v>120</v>
      </c>
      <c r="B48" s="78" t="s">
        <v>236</v>
      </c>
      <c r="C48" s="140"/>
      <c r="D48" s="140"/>
      <c r="E48" s="140"/>
      <c r="F48" s="140"/>
      <c r="G48" s="140"/>
      <c r="H48" s="140"/>
      <c r="I48" s="140"/>
    </row>
    <row r="49" spans="1:29" hidden="1" outlineLevel="1" x14ac:dyDescent="0.25">
      <c r="A49" s="83" t="s">
        <v>138</v>
      </c>
      <c r="B49" s="79" t="s">
        <v>237</v>
      </c>
      <c r="C49" s="140"/>
      <c r="D49" s="140"/>
      <c r="E49" s="140"/>
      <c r="F49" s="140"/>
      <c r="G49" s="140"/>
      <c r="H49" s="140"/>
      <c r="I49" s="140"/>
    </row>
    <row r="50" spans="1:29" ht="33" hidden="1" customHeight="1" outlineLevel="1" x14ac:dyDescent="0.25">
      <c r="A50" s="83" t="s">
        <v>149</v>
      </c>
      <c r="B50" s="80" t="s">
        <v>238</v>
      </c>
      <c r="C50" s="140"/>
      <c r="D50" s="140"/>
      <c r="E50" s="140"/>
      <c r="F50" s="140"/>
      <c r="G50" s="140"/>
      <c r="H50" s="140"/>
      <c r="I50" s="140"/>
    </row>
    <row r="51" spans="1:29" ht="31.5" hidden="1" outlineLevel="1" x14ac:dyDescent="0.25">
      <c r="A51" s="83" t="s">
        <v>139</v>
      </c>
      <c r="B51" s="79" t="s">
        <v>239</v>
      </c>
      <c r="C51" s="140"/>
      <c r="D51" s="140"/>
      <c r="E51" s="140"/>
      <c r="F51" s="140"/>
      <c r="G51" s="140"/>
      <c r="H51" s="140"/>
      <c r="I51" s="140"/>
    </row>
    <row r="52" spans="1:29" ht="47.25" hidden="1" outlineLevel="1" x14ac:dyDescent="0.25">
      <c r="A52" s="83" t="s">
        <v>150</v>
      </c>
      <c r="B52" s="80" t="s">
        <v>240</v>
      </c>
      <c r="C52" s="140"/>
      <c r="D52" s="140"/>
      <c r="E52" s="140"/>
      <c r="F52" s="140"/>
      <c r="G52" s="140"/>
      <c r="H52" s="140"/>
      <c r="I52" s="140"/>
    </row>
    <row r="53" spans="1:29" hidden="1" outlineLevel="1" x14ac:dyDescent="0.25">
      <c r="A53" s="83" t="s">
        <v>121</v>
      </c>
      <c r="B53" s="78" t="s">
        <v>140</v>
      </c>
      <c r="C53" s="140"/>
      <c r="D53" s="140"/>
      <c r="E53" s="140"/>
      <c r="F53" s="140"/>
      <c r="G53" s="140"/>
      <c r="H53" s="140"/>
      <c r="I53" s="140"/>
    </row>
    <row r="54" spans="1:29" hidden="1" outlineLevel="1" x14ac:dyDescent="0.25">
      <c r="A54" s="83" t="s">
        <v>122</v>
      </c>
      <c r="B54" s="78" t="s">
        <v>141</v>
      </c>
      <c r="C54" s="140"/>
      <c r="D54" s="140"/>
      <c r="E54" s="140"/>
      <c r="F54" s="140"/>
      <c r="G54" s="140"/>
      <c r="H54" s="140"/>
      <c r="I54" s="140"/>
    </row>
    <row r="55" spans="1:29" collapsed="1" x14ac:dyDescent="0.25"/>
    <row r="56" spans="1:29" ht="39" hidden="1" customHeight="1" outlineLevel="1" x14ac:dyDescent="0.25">
      <c r="A56" s="210" t="s">
        <v>158</v>
      </c>
      <c r="B56" s="210"/>
      <c r="C56" s="210"/>
      <c r="D56" s="210"/>
      <c r="E56" s="210"/>
      <c r="F56" s="210"/>
      <c r="G56" s="210"/>
      <c r="H56" s="210"/>
      <c r="I56" s="210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</row>
    <row r="57" spans="1:29" ht="37.5" hidden="1" customHeight="1" outlineLevel="1" x14ac:dyDescent="0.25">
      <c r="A57" s="210" t="s">
        <v>156</v>
      </c>
      <c r="B57" s="210"/>
      <c r="C57" s="210"/>
      <c r="D57" s="210"/>
      <c r="E57" s="210"/>
      <c r="F57" s="210"/>
      <c r="G57" s="210"/>
      <c r="H57" s="210"/>
      <c r="I57" s="210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</row>
    <row r="58" spans="1:29" ht="53.25" hidden="1" customHeight="1" outlineLevel="1" x14ac:dyDescent="0.25">
      <c r="A58" s="250" t="s">
        <v>183</v>
      </c>
      <c r="B58" s="250"/>
      <c r="C58" s="250"/>
      <c r="D58" s="250"/>
      <c r="E58" s="250"/>
      <c r="F58" s="250"/>
      <c r="G58" s="250"/>
      <c r="H58" s="250"/>
      <c r="I58" s="25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</row>
    <row r="59" spans="1:29" ht="48.75" hidden="1" customHeight="1" outlineLevel="1" x14ac:dyDescent="0.25">
      <c r="A59" s="250" t="s">
        <v>184</v>
      </c>
      <c r="B59" s="250"/>
      <c r="C59" s="250"/>
      <c r="D59" s="250"/>
      <c r="E59" s="250"/>
      <c r="F59" s="250"/>
      <c r="G59" s="250"/>
      <c r="H59" s="250"/>
      <c r="I59" s="25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</row>
    <row r="60" spans="1:29" ht="144" hidden="1" customHeight="1" outlineLevel="1" x14ac:dyDescent="0.25">
      <c r="A60" s="219" t="s">
        <v>190</v>
      </c>
      <c r="B60" s="219"/>
      <c r="C60" s="219"/>
      <c r="D60" s="219"/>
      <c r="E60" s="219"/>
      <c r="F60" s="219"/>
      <c r="G60" s="219"/>
      <c r="H60" s="219"/>
      <c r="I60" s="219"/>
      <c r="J60" s="160"/>
    </row>
    <row r="61" spans="1:29" ht="132" hidden="1" customHeight="1" outlineLevel="1" x14ac:dyDescent="0.25">
      <c r="A61" s="247" t="s">
        <v>185</v>
      </c>
      <c r="B61" s="247"/>
      <c r="C61" s="247"/>
      <c r="D61" s="247"/>
      <c r="E61" s="247"/>
      <c r="F61" s="247"/>
      <c r="G61" s="247"/>
      <c r="H61" s="247"/>
      <c r="I61" s="247"/>
    </row>
    <row r="62" spans="1:29" collapsed="1" x14ac:dyDescent="0.25"/>
    <row r="63" spans="1:29" x14ac:dyDescent="0.25">
      <c r="C63" s="166"/>
      <c r="D63" s="166"/>
      <c r="E63" s="166"/>
      <c r="F63" s="166"/>
      <c r="G63" s="166"/>
      <c r="H63" s="166"/>
      <c r="I63" s="166"/>
    </row>
    <row r="66" spans="2:7" x14ac:dyDescent="0.25">
      <c r="B66" s="45" t="s">
        <v>241</v>
      </c>
      <c r="G66" s="46" t="s">
        <v>243</v>
      </c>
    </row>
    <row r="67" spans="2:7" x14ac:dyDescent="0.25">
      <c r="B67" s="45" t="s">
        <v>242</v>
      </c>
    </row>
  </sheetData>
  <mergeCells count="20">
    <mergeCell ref="A5:I5"/>
    <mergeCell ref="A6:I6"/>
    <mergeCell ref="A11:I11"/>
    <mergeCell ref="A8:I8"/>
    <mergeCell ref="A9:I9"/>
    <mergeCell ref="A7:I7"/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49" t="s">
        <v>155</v>
      </c>
    </row>
    <row r="2" spans="1:62" ht="22.5" x14ac:dyDescent="0.3">
      <c r="J2" s="24"/>
      <c r="K2" s="262"/>
      <c r="L2" s="262"/>
      <c r="M2" s="262"/>
      <c r="N2" s="262"/>
      <c r="O2" s="24"/>
      <c r="AW2" s="50" t="s">
        <v>157</v>
      </c>
    </row>
    <row r="3" spans="1:62" ht="18.75" x14ac:dyDescent="0.3">
      <c r="J3" s="16"/>
      <c r="K3" s="16"/>
      <c r="L3" s="16"/>
      <c r="M3" s="16"/>
      <c r="N3" s="16"/>
      <c r="O3" s="16"/>
      <c r="AW3" s="50"/>
    </row>
    <row r="4" spans="1:62" ht="18.75" x14ac:dyDescent="0.2">
      <c r="A4" s="263" t="s">
        <v>99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</row>
    <row r="5" spans="1:62" ht="18.75" x14ac:dyDescent="0.2">
      <c r="A5" s="263" t="s">
        <v>104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</row>
    <row r="6" spans="1:62" ht="21.75" x14ac:dyDescent="0.3">
      <c r="A6" s="267" t="s">
        <v>162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</row>
    <row r="7" spans="1:62" ht="15.75" customHeight="1" x14ac:dyDescent="0.2"/>
    <row r="8" spans="1:62" ht="21.75" customHeight="1" x14ac:dyDescent="0.2">
      <c r="A8" s="264" t="s">
        <v>102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</row>
    <row r="9" spans="1:62" ht="15.75" customHeight="1" x14ac:dyDescent="0.2">
      <c r="A9" s="268" t="s">
        <v>103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</row>
    <row r="10" spans="1:62" s="16" customFormat="1" ht="15.75" customHeight="1" x14ac:dyDescent="0.3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66" t="s">
        <v>69</v>
      </c>
      <c r="B11" s="266" t="s">
        <v>18</v>
      </c>
      <c r="C11" s="266" t="s">
        <v>1</v>
      </c>
      <c r="D11" s="266" t="s">
        <v>105</v>
      </c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9"/>
      <c r="Q11" s="266"/>
      <c r="R11" s="266"/>
      <c r="S11" s="266"/>
      <c r="T11" s="266"/>
      <c r="U11" s="269"/>
      <c r="V11" s="266"/>
      <c r="W11" s="266"/>
      <c r="X11" s="266"/>
      <c r="Y11" s="266"/>
      <c r="Z11" s="269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</row>
    <row r="12" spans="1:62" ht="176.25" customHeight="1" x14ac:dyDescent="0.2">
      <c r="A12" s="266"/>
      <c r="B12" s="266"/>
      <c r="C12" s="266"/>
      <c r="D12" s="266" t="s">
        <v>28</v>
      </c>
      <c r="E12" s="266"/>
      <c r="F12" s="266"/>
      <c r="G12" s="266"/>
      <c r="H12" s="266"/>
      <c r="I12" s="266"/>
      <c r="J12" s="266" t="s">
        <v>29</v>
      </c>
      <c r="K12" s="266"/>
      <c r="L12" s="266"/>
      <c r="M12" s="266"/>
      <c r="N12" s="266"/>
      <c r="O12" s="266"/>
      <c r="P12" s="266" t="s">
        <v>24</v>
      </c>
      <c r="Q12" s="266"/>
      <c r="R12" s="266"/>
      <c r="S12" s="266"/>
      <c r="T12" s="266"/>
      <c r="U12" s="266"/>
      <c r="V12" s="266" t="s">
        <v>25</v>
      </c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 t="s">
        <v>19</v>
      </c>
      <c r="AH12" s="266"/>
      <c r="AI12" s="266"/>
      <c r="AJ12" s="266"/>
      <c r="AK12" s="266"/>
      <c r="AL12" s="266"/>
      <c r="AM12" s="266" t="s">
        <v>22</v>
      </c>
      <c r="AN12" s="266"/>
      <c r="AO12" s="266"/>
      <c r="AP12" s="266"/>
      <c r="AQ12" s="266"/>
      <c r="AR12" s="266"/>
      <c r="AS12" s="266" t="s">
        <v>23</v>
      </c>
      <c r="AT12" s="266"/>
      <c r="AU12" s="266"/>
      <c r="AV12" s="266"/>
      <c r="AW12" s="266"/>
    </row>
    <row r="13" spans="1:62" s="12" customFormat="1" ht="197.25" customHeight="1" x14ac:dyDescent="0.2">
      <c r="A13" s="266"/>
      <c r="B13" s="266"/>
      <c r="C13" s="266"/>
      <c r="D13" s="265" t="s">
        <v>164</v>
      </c>
      <c r="E13" s="265"/>
      <c r="F13" s="265" t="s">
        <v>30</v>
      </c>
      <c r="G13" s="265"/>
      <c r="H13" s="265" t="s">
        <v>0</v>
      </c>
      <c r="I13" s="265"/>
      <c r="J13" s="265" t="s">
        <v>30</v>
      </c>
      <c r="K13" s="265"/>
      <c r="L13" s="265" t="s">
        <v>30</v>
      </c>
      <c r="M13" s="265"/>
      <c r="N13" s="265" t="s">
        <v>0</v>
      </c>
      <c r="O13" s="265"/>
      <c r="P13" s="265" t="s">
        <v>30</v>
      </c>
      <c r="Q13" s="265"/>
      <c r="R13" s="265" t="s">
        <v>30</v>
      </c>
      <c r="S13" s="265"/>
      <c r="T13" s="265" t="s">
        <v>0</v>
      </c>
      <c r="U13" s="265"/>
      <c r="V13" s="265" t="s">
        <v>30</v>
      </c>
      <c r="W13" s="265"/>
      <c r="X13" s="265" t="s">
        <v>30</v>
      </c>
      <c r="Y13" s="265"/>
      <c r="Z13" s="99">
        <v>42675</v>
      </c>
      <c r="AA13" s="99">
        <v>43040</v>
      </c>
      <c r="AB13" s="99">
        <v>43405</v>
      </c>
      <c r="AC13" s="99">
        <v>43770</v>
      </c>
      <c r="AD13" s="99">
        <v>44136</v>
      </c>
      <c r="AE13" s="265" t="s">
        <v>0</v>
      </c>
      <c r="AF13" s="265"/>
      <c r="AG13" s="265" t="s">
        <v>30</v>
      </c>
      <c r="AH13" s="265"/>
      <c r="AI13" s="265" t="s">
        <v>30</v>
      </c>
      <c r="AJ13" s="265"/>
      <c r="AK13" s="265" t="s">
        <v>0</v>
      </c>
      <c r="AL13" s="265"/>
      <c r="AM13" s="265" t="s">
        <v>30</v>
      </c>
      <c r="AN13" s="265"/>
      <c r="AO13" s="265" t="s">
        <v>30</v>
      </c>
      <c r="AP13" s="265"/>
      <c r="AQ13" s="265" t="s">
        <v>0</v>
      </c>
      <c r="AR13" s="265"/>
      <c r="AS13" s="265" t="s">
        <v>30</v>
      </c>
      <c r="AT13" s="265"/>
      <c r="AU13" s="265" t="s">
        <v>30</v>
      </c>
      <c r="AV13" s="265"/>
      <c r="AW13" s="68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6" customFormat="1" ht="18" customHeight="1" x14ac:dyDescent="0.2">
      <c r="A17" s="274" t="s">
        <v>160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</row>
    <row r="18" spans="1:49" s="76" customFormat="1" ht="17.25" customHeight="1" x14ac:dyDescent="0.2">
      <c r="A18" s="274" t="s">
        <v>161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</row>
    <row r="19" spans="1:49" ht="15" customHeight="1" x14ac:dyDescent="0.2">
      <c r="A19" s="271" t="s">
        <v>163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</row>
    <row r="20" spans="1:49" ht="38.25" customHeight="1" x14ac:dyDescent="0.2">
      <c r="A20" s="272" t="s">
        <v>193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</row>
    <row r="21" spans="1:49" ht="17.25" customHeight="1" x14ac:dyDescent="0.2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9" t="s">
        <v>155</v>
      </c>
    </row>
    <row r="2" spans="1:67" ht="22.5" x14ac:dyDescent="0.3">
      <c r="AL2" s="50" t="s">
        <v>157</v>
      </c>
    </row>
    <row r="3" spans="1:67" ht="18.75" x14ac:dyDescent="0.3">
      <c r="AL3" s="50"/>
    </row>
    <row r="4" spans="1:67" ht="18.75" x14ac:dyDescent="0.3">
      <c r="A4" s="277" t="s">
        <v>96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</row>
    <row r="5" spans="1:67" ht="21.75" x14ac:dyDescent="0.3">
      <c r="A5" s="276" t="s">
        <v>171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201" t="s">
        <v>196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5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52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27" t="s">
        <v>69</v>
      </c>
      <c r="B10" s="232" t="s">
        <v>18</v>
      </c>
      <c r="C10" s="232" t="s">
        <v>1</v>
      </c>
      <c r="D10" s="237" t="s">
        <v>94</v>
      </c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56"/>
      <c r="AN10" s="8"/>
      <c r="AO10" s="8"/>
      <c r="AP10" s="8"/>
    </row>
    <row r="11" spans="1:67" ht="43.5" customHeight="1" x14ac:dyDescent="0.25">
      <c r="A11" s="229"/>
      <c r="B11" s="232"/>
      <c r="C11" s="232"/>
      <c r="D11" s="237" t="s">
        <v>2</v>
      </c>
      <c r="E11" s="237"/>
      <c r="F11" s="237"/>
      <c r="G11" s="237"/>
      <c r="H11" s="237"/>
      <c r="I11" s="237"/>
      <c r="J11" s="237"/>
      <c r="K11" s="232" t="s">
        <v>197</v>
      </c>
      <c r="L11" s="237"/>
      <c r="M11" s="237"/>
      <c r="N11" s="237"/>
      <c r="O11" s="237"/>
      <c r="P11" s="244"/>
      <c r="Q11" s="237"/>
      <c r="R11" s="237" t="s">
        <v>3</v>
      </c>
      <c r="S11" s="237"/>
      <c r="T11" s="237"/>
      <c r="U11" s="244"/>
      <c r="V11" s="237"/>
      <c r="W11" s="237"/>
      <c r="X11" s="237"/>
      <c r="Y11" s="237" t="s">
        <v>4</v>
      </c>
      <c r="Z11" s="237"/>
      <c r="AA11" s="237"/>
      <c r="AB11" s="237"/>
      <c r="AC11" s="237"/>
      <c r="AD11" s="237"/>
      <c r="AE11" s="237"/>
      <c r="AF11" s="232" t="s">
        <v>95</v>
      </c>
      <c r="AG11" s="232"/>
      <c r="AH11" s="232"/>
      <c r="AI11" s="232"/>
      <c r="AJ11" s="232"/>
      <c r="AK11" s="232"/>
      <c r="AL11" s="232"/>
      <c r="AM11" s="56"/>
      <c r="AN11" s="8"/>
      <c r="AO11" s="8"/>
      <c r="AP11" s="8"/>
    </row>
    <row r="12" spans="1:67" ht="43.5" customHeight="1" x14ac:dyDescent="0.25">
      <c r="A12" s="229"/>
      <c r="B12" s="232"/>
      <c r="C12" s="232"/>
      <c r="D12" s="69" t="s">
        <v>27</v>
      </c>
      <c r="E12" s="237" t="s">
        <v>26</v>
      </c>
      <c r="F12" s="237"/>
      <c r="G12" s="237"/>
      <c r="H12" s="237"/>
      <c r="I12" s="237"/>
      <c r="J12" s="237"/>
      <c r="K12" s="69" t="s">
        <v>27</v>
      </c>
      <c r="L12" s="237" t="s">
        <v>26</v>
      </c>
      <c r="M12" s="237"/>
      <c r="N12" s="237"/>
      <c r="O12" s="237"/>
      <c r="P12" s="237"/>
      <c r="Q12" s="237"/>
      <c r="R12" s="69" t="s">
        <v>27</v>
      </c>
      <c r="S12" s="237" t="s">
        <v>26</v>
      </c>
      <c r="T12" s="237"/>
      <c r="U12" s="237"/>
      <c r="V12" s="237"/>
      <c r="W12" s="237"/>
      <c r="X12" s="237"/>
      <c r="Y12" s="69" t="s">
        <v>27</v>
      </c>
      <c r="Z12" s="237" t="s">
        <v>26</v>
      </c>
      <c r="AA12" s="237"/>
      <c r="AB12" s="237"/>
      <c r="AC12" s="237"/>
      <c r="AD12" s="237"/>
      <c r="AE12" s="237"/>
      <c r="AF12" s="69" t="s">
        <v>27</v>
      </c>
      <c r="AG12" s="237" t="s">
        <v>26</v>
      </c>
      <c r="AH12" s="237"/>
      <c r="AI12" s="237"/>
      <c r="AJ12" s="237"/>
      <c r="AK12" s="237"/>
      <c r="AL12" s="237"/>
    </row>
    <row r="13" spans="1:67" ht="87.75" customHeight="1" x14ac:dyDescent="0.25">
      <c r="A13" s="228"/>
      <c r="B13" s="232"/>
      <c r="C13" s="232"/>
      <c r="D13" s="67" t="s">
        <v>12</v>
      </c>
      <c r="E13" s="67" t="s">
        <v>12</v>
      </c>
      <c r="F13" s="26" t="s">
        <v>166</v>
      </c>
      <c r="G13" s="26" t="s">
        <v>167</v>
      </c>
      <c r="H13" s="26" t="s">
        <v>168</v>
      </c>
      <c r="I13" s="26" t="s">
        <v>169</v>
      </c>
      <c r="J13" s="26" t="s">
        <v>170</v>
      </c>
      <c r="K13" s="67" t="s">
        <v>12</v>
      </c>
      <c r="L13" s="67" t="s">
        <v>12</v>
      </c>
      <c r="M13" s="26" t="s">
        <v>166</v>
      </c>
      <c r="N13" s="26" t="s">
        <v>167</v>
      </c>
      <c r="O13" s="26" t="s">
        <v>168</v>
      </c>
      <c r="P13" s="26" t="s">
        <v>169</v>
      </c>
      <c r="Q13" s="26" t="s">
        <v>170</v>
      </c>
      <c r="R13" s="67" t="s">
        <v>12</v>
      </c>
      <c r="S13" s="67" t="s">
        <v>12</v>
      </c>
      <c r="T13" s="26" t="s">
        <v>166</v>
      </c>
      <c r="U13" s="26" t="s">
        <v>167</v>
      </c>
      <c r="V13" s="26" t="s">
        <v>168</v>
      </c>
      <c r="W13" s="26" t="s">
        <v>169</v>
      </c>
      <c r="X13" s="26" t="s">
        <v>170</v>
      </c>
      <c r="Y13" s="67" t="s">
        <v>12</v>
      </c>
      <c r="Z13" s="67" t="s">
        <v>12</v>
      </c>
      <c r="AA13" s="26" t="s">
        <v>166</v>
      </c>
      <c r="AB13" s="26" t="s">
        <v>167</v>
      </c>
      <c r="AC13" s="26" t="s">
        <v>168</v>
      </c>
      <c r="AD13" s="26" t="s">
        <v>169</v>
      </c>
      <c r="AE13" s="26" t="s">
        <v>170</v>
      </c>
      <c r="AF13" s="67" t="s">
        <v>12</v>
      </c>
      <c r="AG13" s="67" t="s">
        <v>12</v>
      </c>
      <c r="AH13" s="26" t="s">
        <v>166</v>
      </c>
      <c r="AI13" s="26" t="s">
        <v>167</v>
      </c>
      <c r="AJ13" s="26" t="s">
        <v>168</v>
      </c>
      <c r="AK13" s="26" t="s">
        <v>169</v>
      </c>
      <c r="AL13" s="26" t="s">
        <v>170</v>
      </c>
    </row>
    <row r="14" spans="1:67" s="35" customFormat="1" x14ac:dyDescent="0.25">
      <c r="A14" s="118">
        <v>1</v>
      </c>
      <c r="B14" s="118">
        <v>2</v>
      </c>
      <c r="C14" s="118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210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211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212</v>
      </c>
      <c r="Y14" s="32" t="s">
        <v>213</v>
      </c>
      <c r="Z14" s="32" t="s">
        <v>214</v>
      </c>
      <c r="AA14" s="32" t="s">
        <v>215</v>
      </c>
      <c r="AB14" s="32" t="s">
        <v>216</v>
      </c>
      <c r="AC14" s="32" t="s">
        <v>217</v>
      </c>
      <c r="AD14" s="32" t="s">
        <v>218</v>
      </c>
      <c r="AE14" s="32" t="s">
        <v>219</v>
      </c>
      <c r="AF14" s="32" t="s">
        <v>220</v>
      </c>
      <c r="AG14" s="32" t="s">
        <v>221</v>
      </c>
      <c r="AH14" s="113"/>
    </row>
    <row r="15" spans="1:67" x14ac:dyDescent="0.25">
      <c r="A15" s="55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7" spans="1:68" s="35" customFormat="1" ht="22.5" customHeight="1" x14ac:dyDescent="0.25">
      <c r="A17" s="210" t="s">
        <v>158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75"/>
    </row>
    <row r="18" spans="1:68" s="35" customFormat="1" ht="21.75" customHeight="1" x14ac:dyDescent="0.25">
      <c r="A18" s="210" t="s">
        <v>156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75"/>
    </row>
    <row r="19" spans="1:68" s="35" customFormat="1" ht="18.75" x14ac:dyDescent="0.25">
      <c r="A19" s="275" t="s">
        <v>172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53"/>
    </row>
    <row r="20" spans="1:68" ht="47.25" customHeight="1" x14ac:dyDescent="0.25">
      <c r="A20" s="243" t="s">
        <v>165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57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1:68" ht="23.25" customHeight="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66"/>
      <c r="AN21" s="66"/>
      <c r="AO21" s="66"/>
      <c r="AP21" s="66"/>
      <c r="AQ21" s="66"/>
      <c r="AR21" s="66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49" t="s">
        <v>155</v>
      </c>
    </row>
    <row r="2" spans="1:68" ht="22.5" x14ac:dyDescent="0.3">
      <c r="U2" s="50" t="s">
        <v>157</v>
      </c>
    </row>
    <row r="3" spans="1:68" ht="18.75" x14ac:dyDescent="0.3">
      <c r="U3" s="50"/>
    </row>
    <row r="4" spans="1:68" x14ac:dyDescent="0.25">
      <c r="A4" s="278" t="s">
        <v>97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</row>
    <row r="5" spans="1:68" s="33" customFormat="1" ht="25.5" customHeight="1" x14ac:dyDescent="0.25">
      <c r="A5" s="284" t="s">
        <v>98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28"/>
      <c r="Z6" s="35"/>
      <c r="AA6" s="35"/>
      <c r="AB6" s="35"/>
      <c r="AC6" s="35"/>
      <c r="AD6" s="35"/>
    </row>
    <row r="7" spans="1:68" ht="18.75" x14ac:dyDescent="0.25">
      <c r="A7" s="201" t="s">
        <v>196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1:68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32" t="s">
        <v>69</v>
      </c>
      <c r="B10" s="232" t="s">
        <v>18</v>
      </c>
      <c r="C10" s="232" t="s">
        <v>1</v>
      </c>
      <c r="D10" s="280" t="s">
        <v>87</v>
      </c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2"/>
    </row>
    <row r="11" spans="1:68" ht="15.75" customHeight="1" x14ac:dyDescent="0.25">
      <c r="A11" s="232"/>
      <c r="B11" s="232"/>
      <c r="C11" s="232"/>
      <c r="D11" s="237" t="s">
        <v>174</v>
      </c>
      <c r="E11" s="237"/>
      <c r="F11" s="237"/>
      <c r="G11" s="237"/>
      <c r="H11" s="237"/>
      <c r="I11" s="237"/>
      <c r="J11" s="237" t="s">
        <v>175</v>
      </c>
      <c r="K11" s="237"/>
      <c r="L11" s="237"/>
      <c r="M11" s="237"/>
      <c r="N11" s="237"/>
      <c r="O11" s="237"/>
      <c r="P11" s="279" t="s">
        <v>198</v>
      </c>
      <c r="Q11" s="237"/>
      <c r="R11" s="237"/>
      <c r="S11" s="237"/>
      <c r="T11" s="237"/>
      <c r="U11" s="244"/>
      <c r="Z11" s="97"/>
      <c r="AE11" s="97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</row>
    <row r="12" spans="1:68" x14ac:dyDescent="0.25">
      <c r="A12" s="232"/>
      <c r="B12" s="232"/>
      <c r="C12" s="232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</row>
    <row r="13" spans="1:68" ht="39" customHeight="1" x14ac:dyDescent="0.25">
      <c r="A13" s="232"/>
      <c r="B13" s="232"/>
      <c r="C13" s="232"/>
      <c r="D13" s="237" t="s">
        <v>93</v>
      </c>
      <c r="E13" s="237"/>
      <c r="F13" s="237"/>
      <c r="G13" s="237"/>
      <c r="H13" s="237"/>
      <c r="I13" s="237"/>
      <c r="J13" s="237" t="s">
        <v>93</v>
      </c>
      <c r="K13" s="237"/>
      <c r="L13" s="237"/>
      <c r="M13" s="237"/>
      <c r="N13" s="237"/>
      <c r="O13" s="237"/>
      <c r="P13" s="237" t="s">
        <v>93</v>
      </c>
      <c r="Q13" s="237"/>
      <c r="R13" s="237"/>
      <c r="S13" s="237"/>
      <c r="T13" s="237"/>
      <c r="U13" s="237"/>
      <c r="Z13" s="98"/>
      <c r="AA13" s="98"/>
      <c r="AB13" s="98"/>
      <c r="AC13" s="98"/>
      <c r="AD13" s="98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7"/>
      <c r="BK13" s="287"/>
      <c r="BL13" s="287"/>
      <c r="BM13" s="287"/>
      <c r="BN13" s="287"/>
      <c r="BO13" s="287"/>
      <c r="BP13" s="287"/>
    </row>
    <row r="14" spans="1:68" s="35" customFormat="1" ht="39" customHeight="1" x14ac:dyDescent="0.25">
      <c r="A14" s="232"/>
      <c r="B14" s="283"/>
      <c r="C14" s="232"/>
      <c r="D14" s="26" t="s">
        <v>222</v>
      </c>
      <c r="E14" s="26" t="s">
        <v>166</v>
      </c>
      <c r="F14" s="26" t="s">
        <v>167</v>
      </c>
      <c r="G14" s="26" t="s">
        <v>168</v>
      </c>
      <c r="H14" s="26" t="s">
        <v>169</v>
      </c>
      <c r="I14" s="26" t="s">
        <v>170</v>
      </c>
      <c r="J14" s="26" t="s">
        <v>222</v>
      </c>
      <c r="K14" s="26" t="s">
        <v>166</v>
      </c>
      <c r="L14" s="26" t="s">
        <v>167</v>
      </c>
      <c r="M14" s="26" t="s">
        <v>168</v>
      </c>
      <c r="N14" s="26" t="s">
        <v>169</v>
      </c>
      <c r="O14" s="26" t="s">
        <v>170</v>
      </c>
      <c r="P14" s="26" t="s">
        <v>222</v>
      </c>
      <c r="Q14" s="26" t="s">
        <v>166</v>
      </c>
      <c r="R14" s="26" t="s">
        <v>167</v>
      </c>
      <c r="S14" s="26" t="s">
        <v>168</v>
      </c>
      <c r="T14" s="26" t="s">
        <v>169</v>
      </c>
      <c r="U14" s="26" t="s">
        <v>170</v>
      </c>
      <c r="V14" s="88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3"/>
      <c r="BK14" s="93"/>
      <c r="BL14" s="93"/>
      <c r="BM14" s="93"/>
      <c r="BN14" s="93"/>
      <c r="BO14" s="93"/>
      <c r="BP14" s="93"/>
    </row>
    <row r="15" spans="1:68" x14ac:dyDescent="0.25">
      <c r="A15" s="70">
        <v>1</v>
      </c>
      <c r="B15" s="70">
        <v>2</v>
      </c>
      <c r="C15" s="70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5"/>
      <c r="B16" s="72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10" t="s">
        <v>158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84"/>
      <c r="W18" s="84"/>
      <c r="X18" s="84"/>
      <c r="Y18" s="84"/>
      <c r="Z18" s="89"/>
      <c r="AA18" s="89"/>
      <c r="AB18" s="89"/>
      <c r="AC18" s="89"/>
      <c r="AD18" s="89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ht="42" customHeight="1" x14ac:dyDescent="0.25">
      <c r="A19" s="210" t="s">
        <v>156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84"/>
      <c r="W19" s="84"/>
      <c r="X19" s="84"/>
      <c r="Y19" s="84"/>
      <c r="Z19" s="89"/>
      <c r="AA19" s="89"/>
      <c r="AB19" s="89"/>
      <c r="AC19" s="89"/>
      <c r="AD19" s="89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</row>
    <row r="20" spans="1:43" ht="68.25" customHeight="1" x14ac:dyDescent="0.25">
      <c r="A20" s="219" t="s">
        <v>159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48"/>
      <c r="W20" s="48"/>
      <c r="X20" s="48"/>
      <c r="Y20" s="48"/>
      <c r="Z20" s="87"/>
      <c r="AA20" s="87"/>
      <c r="AB20" s="87"/>
      <c r="AC20" s="87"/>
      <c r="AD20" s="87"/>
      <c r="AE20" s="48"/>
      <c r="AF20" s="48"/>
      <c r="AG20" s="48"/>
      <c r="AH20" s="48"/>
      <c r="AI20" s="48"/>
      <c r="AJ20" s="48"/>
      <c r="AK20" s="48"/>
    </row>
    <row r="21" spans="1:43" ht="33.75" customHeight="1" x14ac:dyDescent="0.25">
      <c r="A21" s="219" t="s">
        <v>144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53"/>
      <c r="W21" s="53"/>
      <c r="X21" s="53"/>
      <c r="Y21" s="53"/>
      <c r="Z21" s="88"/>
      <c r="AA21" s="88"/>
      <c r="AB21" s="88"/>
      <c r="AC21" s="88"/>
      <c r="AD21" s="88"/>
      <c r="AE21" s="53"/>
      <c r="AF21" s="53"/>
      <c r="AG21" s="53"/>
      <c r="AH21" s="53"/>
      <c r="AI21" s="53"/>
      <c r="AJ21" s="53"/>
      <c r="AK21" s="53"/>
    </row>
    <row r="22" spans="1:43" ht="35.25" customHeight="1" x14ac:dyDescent="0.25">
      <c r="A22" s="219" t="s">
        <v>189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48"/>
      <c r="W22" s="48"/>
      <c r="X22" s="48"/>
      <c r="Y22" s="48"/>
      <c r="Z22" s="87"/>
      <c r="AA22" s="87"/>
      <c r="AB22" s="87"/>
      <c r="AC22" s="87"/>
      <c r="AD22" s="87"/>
      <c r="AE22" s="48"/>
      <c r="AF22" s="48"/>
      <c r="AG22" s="48"/>
      <c r="AH22" s="48"/>
      <c r="AI22" s="48"/>
      <c r="AJ22" s="48"/>
      <c r="AK22" s="48"/>
    </row>
    <row r="23" spans="1:43" ht="18" customHeight="1" x14ac:dyDescent="0.25">
      <c r="A23" s="219" t="s">
        <v>173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53"/>
      <c r="W23" s="53"/>
      <c r="X23" s="53"/>
      <c r="Y23" s="53"/>
      <c r="Z23" s="88"/>
      <c r="AA23" s="88"/>
      <c r="AB23" s="88"/>
      <c r="AC23" s="88"/>
      <c r="AD23" s="88"/>
      <c r="AE23" s="53"/>
      <c r="AF23" s="53"/>
      <c r="AG23" s="53"/>
      <c r="AH23" s="53"/>
      <c r="AI23" s="53"/>
      <c r="AJ23" s="53"/>
      <c r="AK23" s="53"/>
    </row>
    <row r="24" spans="1:43" ht="60.75" customHeight="1" x14ac:dyDescent="0.25">
      <c r="A24" s="243" t="s">
        <v>165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2022-06-14T14:31:07Z</cp:lastPrinted>
  <dcterms:created xsi:type="dcterms:W3CDTF">2009-07-27T10:10:26Z</dcterms:created>
  <dcterms:modified xsi:type="dcterms:W3CDTF">2022-06-14T14:53:44Z</dcterms:modified>
</cp:coreProperties>
</file>